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orobkoIV\Documents\Медицинские технологии\Законопроект Медтех\Версия 06-11-25\"/>
    </mc:Choice>
  </mc:AlternateContent>
  <xr:revisionPtr revIDLastSave="0" documentId="13_ncr:1_{8ADD9430-3411-4A41-804E-81518855163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ФЭО" sheetId="17" r:id="rId1"/>
    <sheet name="Расходы" sheetId="24" r:id="rId2"/>
    <sheet name="Трудозатраты" sheetId="18" r:id="rId3"/>
    <sheet name="1" sheetId="21" r:id="rId4"/>
    <sheet name="2" sheetId="22" r:id="rId5"/>
    <sheet name="3" sheetId="23" r:id="rId6"/>
    <sheet name="Пр1" sheetId="19" r:id="rId7"/>
    <sheet name="Пр2" sheetId="20" r:id="rId8"/>
  </sheets>
  <externalReferences>
    <externalReference r:id="rId9"/>
  </externalReferences>
  <definedNames>
    <definedName name="_xlnm._FilterDatabase" localSheetId="6" hidden="1">Пр1!$B$1:$E$10</definedName>
    <definedName name="Print_Titles" localSheetId="3">'1'!$A:$C,'1'!$1:$8</definedName>
    <definedName name="Print_Titles" localSheetId="4">'2'!$A:$C,'2'!$1:$6</definedName>
    <definedName name="Print_Titles" localSheetId="5">'3'!$A:$C,'3'!$1:$6</definedName>
    <definedName name="solver_eng" localSheetId="6" hidden="1">1</definedName>
    <definedName name="solver_neg" localSheetId="6" hidden="1">1</definedName>
    <definedName name="solver_num" localSheetId="6" hidden="1">0</definedName>
    <definedName name="solver_opt" localSheetId="6" hidden="1">Пр1!#REF!</definedName>
    <definedName name="solver_typ" localSheetId="6" hidden="1">1</definedName>
    <definedName name="solver_val" localSheetId="6" hidden="1">0</definedName>
    <definedName name="solver_ver" localSheetId="6" hidden="1">3</definedName>
    <definedName name="_xlnm.Print_Area" localSheetId="3">'1'!$A$1:$BO$14</definedName>
    <definedName name="_xlnm.Print_Area" localSheetId="4">'2'!$A$1:$BR$31</definedName>
    <definedName name="_xlnm.Print_Area" localSheetId="5">'3'!$A$1:$AH$20</definedName>
    <definedName name="_xlnm.Print_Area" localSheetId="6">Пр1!$A$1:$H$33</definedName>
    <definedName name="_xlnm.Print_Area" localSheetId="7">Пр2!$A$1:$I$14</definedName>
    <definedName name="_xlnm.Print_Area" localSheetId="1">Расходы!$B$1:$E$31</definedName>
    <definedName name="_xlnm.Print_Area" localSheetId="2">Трудозатраты!$A$1:$F$42</definedName>
    <definedName name="_xlnm.Print_Area" localSheetId="0">ФЭО!$A$1:$E$39</definedName>
  </definedNames>
  <calcPr calcId="191029"/>
</workbook>
</file>

<file path=xl/calcChain.xml><?xml version="1.0" encoding="utf-8"?>
<calcChain xmlns="http://schemas.openxmlformats.org/spreadsheetml/2006/main">
  <c r="D8" i="24" l="1"/>
  <c r="D6" i="24"/>
  <c r="E6" i="24" s="1"/>
  <c r="D10" i="24"/>
  <c r="D18" i="24"/>
  <c r="D14" i="24"/>
  <c r="D13" i="24"/>
  <c r="E29" i="24"/>
  <c r="C6" i="24"/>
  <c r="D3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F9" i="23"/>
  <c r="F10" i="23"/>
  <c r="E10" i="23" s="1"/>
  <c r="F11" i="23"/>
  <c r="E11" i="23" s="1"/>
  <c r="F12" i="23"/>
  <c r="E12" i="23" s="1"/>
  <c r="F13" i="23"/>
  <c r="E13" i="23" s="1"/>
  <c r="F14" i="23"/>
  <c r="E14" i="23" s="1"/>
  <c r="F8" i="23"/>
  <c r="E8" i="23" s="1"/>
  <c r="F9" i="22"/>
  <c r="F10" i="22"/>
  <c r="F11" i="22"/>
  <c r="F12" i="22"/>
  <c r="F13" i="22"/>
  <c r="F14" i="22"/>
  <c r="F15" i="22"/>
  <c r="F16" i="22"/>
  <c r="E16" i="22" s="1"/>
  <c r="F17" i="22"/>
  <c r="E17" i="22" s="1"/>
  <c r="F18" i="22"/>
  <c r="E18" i="22" s="1"/>
  <c r="F19" i="22"/>
  <c r="E19" i="22" s="1"/>
  <c r="F20" i="22"/>
  <c r="E20" i="22" s="1"/>
  <c r="F21" i="22"/>
  <c r="E21" i="22" s="1"/>
  <c r="F22" i="22"/>
  <c r="E22" i="22" s="1"/>
  <c r="F23" i="22"/>
  <c r="E23" i="22" s="1"/>
  <c r="F24" i="22"/>
  <c r="F25" i="22"/>
  <c r="E25" i="22" s="1"/>
  <c r="F26" i="22"/>
  <c r="E26" i="22" s="1"/>
  <c r="F27" i="22"/>
  <c r="E27" i="22" s="1"/>
  <c r="F28" i="22"/>
  <c r="E28" i="22" s="1"/>
  <c r="F29" i="22"/>
  <c r="F30" i="22"/>
  <c r="F8" i="22"/>
  <c r="D3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AI7" i="22"/>
  <c r="AJ7" i="22"/>
  <c r="E30" i="22"/>
  <c r="E29" i="22"/>
  <c r="E14" i="22"/>
  <c r="E13" i="22"/>
  <c r="E12" i="22" s="1"/>
  <c r="F11" i="21"/>
  <c r="F12" i="21"/>
  <c r="F13" i="21"/>
  <c r="E13" i="21" s="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F10" i="21"/>
  <c r="D5" i="21"/>
  <c r="B6" i="23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6" i="23" s="1"/>
  <c r="BU30" i="22"/>
  <c r="BT30" i="22" s="1"/>
  <c r="AM30" i="22"/>
  <c r="BU29" i="22"/>
  <c r="BT29" i="22" s="1"/>
  <c r="AM29" i="22"/>
  <c r="AL29" i="22" s="1"/>
  <c r="BU28" i="22"/>
  <c r="BT28" i="22" s="1"/>
  <c r="AM28" i="22"/>
  <c r="AL28" i="22" s="1"/>
  <c r="BU27" i="22"/>
  <c r="BT27" i="22" s="1"/>
  <c r="AM27" i="22"/>
  <c r="AL27" i="22" s="1"/>
  <c r="BU26" i="22"/>
  <c r="BT26" i="22" s="1"/>
  <c r="AM26" i="22"/>
  <c r="AL26" i="22"/>
  <c r="BU25" i="22"/>
  <c r="AM25" i="22"/>
  <c r="BU24" i="22"/>
  <c r="AM24" i="22"/>
  <c r="BU14" i="22"/>
  <c r="BT14" i="22" s="1"/>
  <c r="AM14" i="22"/>
  <c r="AL14" i="22" s="1"/>
  <c r="BU13" i="22"/>
  <c r="BT13" i="22"/>
  <c r="AM13" i="22"/>
  <c r="AL13" i="22"/>
  <c r="BU12" i="22"/>
  <c r="AM12" i="22"/>
  <c r="BU11" i="22"/>
  <c r="AM11" i="22"/>
  <c r="BU10" i="22"/>
  <c r="AM10" i="22"/>
  <c r="BU9" i="22"/>
  <c r="AM9" i="22"/>
  <c r="BU8" i="22"/>
  <c r="BT8" i="22" s="1"/>
  <c r="AM8" i="22"/>
  <c r="AL8" i="22"/>
  <c r="E8" i="22"/>
  <c r="CY7" i="22"/>
  <c r="CX7" i="22"/>
  <c r="CW7" i="22"/>
  <c r="CV7" i="22"/>
  <c r="CU7" i="22"/>
  <c r="CT7" i="22"/>
  <c r="CS7" i="22"/>
  <c r="CR7" i="22"/>
  <c r="CQ7" i="22"/>
  <c r="CP7" i="22"/>
  <c r="CO7" i="22"/>
  <c r="CN7" i="22"/>
  <c r="CM7" i="22"/>
  <c r="CL7" i="22"/>
  <c r="CK7" i="22"/>
  <c r="CJ7" i="22"/>
  <c r="CI7" i="22"/>
  <c r="CH7" i="22"/>
  <c r="CG7" i="22"/>
  <c r="CF7" i="22"/>
  <c r="CE7" i="22"/>
  <c r="CD7" i="22"/>
  <c r="CC7" i="22"/>
  <c r="CB7" i="22"/>
  <c r="CA7" i="22"/>
  <c r="BZ7" i="22"/>
  <c r="BY7" i="22"/>
  <c r="BX7" i="22"/>
  <c r="BW7" i="22"/>
  <c r="BV7" i="22"/>
  <c r="BQ7" i="22"/>
  <c r="BP7" i="22"/>
  <c r="BO7" i="22"/>
  <c r="BN7" i="22"/>
  <c r="BM7" i="22"/>
  <c r="BL7" i="22"/>
  <c r="BK7" i="22"/>
  <c r="BJ7" i="22"/>
  <c r="BI7" i="22"/>
  <c r="BH7" i="22"/>
  <c r="BG7" i="22"/>
  <c r="BF7" i="22"/>
  <c r="BE7" i="22"/>
  <c r="BD7" i="22"/>
  <c r="BC7" i="22"/>
  <c r="BB7" i="22"/>
  <c r="BA7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B6" i="22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AW13" i="21"/>
  <c r="AA13" i="21"/>
  <c r="AW12" i="21"/>
  <c r="AA12" i="21"/>
  <c r="E12" i="21"/>
  <c r="AW11" i="21"/>
  <c r="AA11" i="21"/>
  <c r="E11" i="21"/>
  <c r="AW10" i="21"/>
  <c r="AA10" i="21"/>
  <c r="BO9" i="21"/>
  <c r="BN9" i="21"/>
  <c r="BM9" i="21"/>
  <c r="BL9" i="21"/>
  <c r="BK9" i="21"/>
  <c r="BJ9" i="21"/>
  <c r="BI9" i="21"/>
  <c r="BH9" i="21"/>
  <c r="BG9" i="21"/>
  <c r="BF9" i="21"/>
  <c r="BE9" i="21"/>
  <c r="BD9" i="21"/>
  <c r="BC9" i="21"/>
  <c r="BB9" i="21"/>
  <c r="BA9" i="21"/>
  <c r="AZ9" i="21"/>
  <c r="AY9" i="21"/>
  <c r="AX9" i="21"/>
  <c r="AS9" i="21"/>
  <c r="AR9" i="21"/>
  <c r="AQ9" i="21"/>
  <c r="AP9" i="21"/>
  <c r="AO9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B8" i="21"/>
  <c r="C8" i="21" s="1"/>
  <c r="D8" i="21" s="1"/>
  <c r="E8" i="21" s="1"/>
  <c r="F8" i="21" s="1"/>
  <c r="G8" i="21" s="1"/>
  <c r="H8" i="21" s="1"/>
  <c r="I8" i="21" s="1"/>
  <c r="J8" i="21" s="1"/>
  <c r="K8" i="21" s="1"/>
  <c r="L8" i="21" s="1"/>
  <c r="M8" i="21" s="1"/>
  <c r="E11" i="20"/>
  <c r="F11" i="20" s="1"/>
  <c r="G11" i="20" s="1"/>
  <c r="H11" i="20" s="1"/>
  <c r="A10" i="18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D38" i="17"/>
  <c r="E34" i="17"/>
  <c r="D34" i="17"/>
  <c r="E32" i="17"/>
  <c r="D32" i="17"/>
  <c r="B30" i="17"/>
  <c r="A30" i="17"/>
  <c r="B29" i="17"/>
  <c r="A29" i="17"/>
  <c r="B28" i="17"/>
  <c r="A28" i="17"/>
  <c r="B27" i="17"/>
  <c r="A27" i="17"/>
  <c r="B26" i="17"/>
  <c r="A26" i="17"/>
  <c r="B25" i="17"/>
  <c r="A25" i="17"/>
  <c r="B24" i="17"/>
  <c r="A24" i="17"/>
  <c r="B21" i="17"/>
  <c r="A21" i="17"/>
  <c r="B20" i="17"/>
  <c r="A20" i="17"/>
  <c r="B19" i="17"/>
  <c r="A19" i="17"/>
  <c r="B18" i="17"/>
  <c r="A18" i="17"/>
  <c r="B15" i="17"/>
  <c r="A15" i="17"/>
  <c r="B14" i="17"/>
  <c r="A14" i="17"/>
  <c r="B13" i="17"/>
  <c r="A13" i="17"/>
  <c r="B12" i="17"/>
  <c r="A12" i="17"/>
  <c r="B5" i="17"/>
  <c r="C5" i="17" s="1"/>
  <c r="D5" i="17" s="1"/>
  <c r="E5" i="17" s="1"/>
  <c r="D25" i="17" l="1"/>
  <c r="D21" i="17"/>
  <c r="D30" i="17"/>
  <c r="E14" i="24"/>
  <c r="E13" i="24"/>
  <c r="E18" i="24"/>
  <c r="F7" i="23"/>
  <c r="E9" i="23"/>
  <c r="R6" i="22"/>
  <c r="S6" i="22" s="1"/>
  <c r="T6" i="22" s="1"/>
  <c r="U6" i="22" s="1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AH6" i="22" s="1"/>
  <c r="AI6" i="22" s="1"/>
  <c r="AJ6" i="22" s="1"/>
  <c r="AK6" i="22" s="1"/>
  <c r="AL6" i="22" s="1"/>
  <c r="AM6" i="22" s="1"/>
  <c r="AN6" i="22" s="1"/>
  <c r="AO6" i="22" s="1"/>
  <c r="AP6" i="22" s="1"/>
  <c r="AQ6" i="22" s="1"/>
  <c r="AR6" i="22" s="1"/>
  <c r="AS6" i="22" s="1"/>
  <c r="AT6" i="22" s="1"/>
  <c r="AU6" i="22" s="1"/>
  <c r="AV6" i="22" s="1"/>
  <c r="AW6" i="22" s="1"/>
  <c r="AX6" i="22" s="1"/>
  <c r="AY6" i="22" s="1"/>
  <c r="AZ6" i="22" s="1"/>
  <c r="BA6" i="22" s="1"/>
  <c r="BB6" i="22" s="1"/>
  <c r="BC6" i="22" s="1"/>
  <c r="BD6" i="22" s="1"/>
  <c r="BE6" i="22" s="1"/>
  <c r="BF6" i="22" s="1"/>
  <c r="BG6" i="22" s="1"/>
  <c r="BH6" i="22" s="1"/>
  <c r="BI6" i="22" s="1"/>
  <c r="BJ6" i="22" s="1"/>
  <c r="BK6" i="22" s="1"/>
  <c r="BL6" i="22" s="1"/>
  <c r="BM6" i="22" s="1"/>
  <c r="BN6" i="22" s="1"/>
  <c r="BO6" i="22" s="1"/>
  <c r="BP6" i="22" s="1"/>
  <c r="BQ6" i="22" s="1"/>
  <c r="BS6" i="22" s="1"/>
  <c r="BT6" i="22" s="1"/>
  <c r="BU6" i="22" s="1"/>
  <c r="BV6" i="22" s="1"/>
  <c r="BW6" i="22" s="1"/>
  <c r="BX6" i="22" s="1"/>
  <c r="BY6" i="22" s="1"/>
  <c r="BZ6" i="22" s="1"/>
  <c r="CA6" i="22" s="1"/>
  <c r="CB6" i="22" s="1"/>
  <c r="CC6" i="22" s="1"/>
  <c r="CD6" i="22" s="1"/>
  <c r="CE6" i="22" s="1"/>
  <c r="CF6" i="22" s="1"/>
  <c r="CG6" i="22" s="1"/>
  <c r="CH6" i="22" s="1"/>
  <c r="CI6" i="22" s="1"/>
  <c r="CJ6" i="22" s="1"/>
  <c r="CK6" i="22" s="1"/>
  <c r="CL6" i="22" s="1"/>
  <c r="CM6" i="22" s="1"/>
  <c r="CN6" i="22" s="1"/>
  <c r="CO6" i="22" s="1"/>
  <c r="CP6" i="22" s="1"/>
  <c r="CQ6" i="22" s="1"/>
  <c r="CR6" i="22" s="1"/>
  <c r="CS6" i="22" s="1"/>
  <c r="CT6" i="22" s="1"/>
  <c r="CU6" i="22" s="1"/>
  <c r="CV6" i="22" s="1"/>
  <c r="CW6" i="22" s="1"/>
  <c r="CX6" i="22" s="1"/>
  <c r="CY6" i="22" s="1"/>
  <c r="E15" i="22"/>
  <c r="E11" i="22" s="1"/>
  <c r="E10" i="22" s="1"/>
  <c r="F7" i="22"/>
  <c r="E24" i="22"/>
  <c r="BU7" i="22"/>
  <c r="BT12" i="22"/>
  <c r="F9" i="21"/>
  <c r="Z11" i="21"/>
  <c r="AA9" i="21"/>
  <c r="AV12" i="21"/>
  <c r="AW9" i="21"/>
  <c r="Z12" i="21"/>
  <c r="N8" i="21"/>
  <c r="O8" i="21" s="1"/>
  <c r="P8" i="21" s="1"/>
  <c r="Q8" i="21" s="1"/>
  <c r="R8" i="21" s="1"/>
  <c r="S8" i="21" s="1"/>
  <c r="T8" i="21" s="1"/>
  <c r="U8" i="21" s="1"/>
  <c r="V8" i="21" s="1"/>
  <c r="W8" i="21" s="1"/>
  <c r="X8" i="21" s="1"/>
  <c r="Y8" i="21" s="1"/>
  <c r="Z8" i="21" s="1"/>
  <c r="AA8" i="21" s="1"/>
  <c r="AB8" i="21" s="1"/>
  <c r="AC8" i="21" s="1"/>
  <c r="AD8" i="21" s="1"/>
  <c r="AE8" i="21" s="1"/>
  <c r="AF8" i="21" s="1"/>
  <c r="AG8" i="21" s="1"/>
  <c r="AH8" i="21" s="1"/>
  <c r="AI8" i="21" s="1"/>
  <c r="AJ8" i="21" s="1"/>
  <c r="AK8" i="21" s="1"/>
  <c r="AL8" i="21" s="1"/>
  <c r="AM8" i="21" s="1"/>
  <c r="AN8" i="21" s="1"/>
  <c r="AO8" i="21" s="1"/>
  <c r="AP8" i="21" s="1"/>
  <c r="AQ8" i="21" s="1"/>
  <c r="AR8" i="21" s="1"/>
  <c r="AS8" i="21" s="1"/>
  <c r="AU8" i="21" s="1"/>
  <c r="AV8" i="21" s="1"/>
  <c r="AW8" i="21" s="1"/>
  <c r="AX8" i="21" s="1"/>
  <c r="AY8" i="21" s="1"/>
  <c r="AZ8" i="21" s="1"/>
  <c r="BA8" i="21" s="1"/>
  <c r="BB8" i="21" s="1"/>
  <c r="BC8" i="21" s="1"/>
  <c r="BD8" i="21" s="1"/>
  <c r="BE8" i="21" s="1"/>
  <c r="BF8" i="21" s="1"/>
  <c r="BG8" i="21" s="1"/>
  <c r="BH8" i="21" s="1"/>
  <c r="BI8" i="21" s="1"/>
  <c r="BJ8" i="21" s="1"/>
  <c r="BK8" i="21" s="1"/>
  <c r="BL8" i="21" s="1"/>
  <c r="BM8" i="21" s="1"/>
  <c r="BN8" i="21" s="1"/>
  <c r="BO8" i="21" s="1"/>
  <c r="E10" i="21"/>
  <c r="E9" i="21" s="1"/>
  <c r="AV13" i="21"/>
  <c r="AV10" i="21"/>
  <c r="Z10" i="21"/>
  <c r="AM7" i="22"/>
  <c r="AL12" i="22"/>
  <c r="AL11" i="22" s="1"/>
  <c r="AL10" i="22" s="1"/>
  <c r="BT11" i="22"/>
  <c r="BT10" i="22" s="1"/>
  <c r="BT25" i="22"/>
  <c r="BT24" i="22" s="1"/>
  <c r="AK3" i="22"/>
  <c r="AL30" i="22"/>
  <c r="AL25" i="22"/>
  <c r="AL24" i="22" s="1"/>
  <c r="BS3" i="22"/>
  <c r="Y5" i="21"/>
  <c r="Z13" i="21"/>
  <c r="AV11" i="21"/>
  <c r="AU5" i="21"/>
  <c r="E9" i="18"/>
  <c r="E22" i="18"/>
  <c r="E34" i="18"/>
  <c r="E26" i="18"/>
  <c r="D7" i="18"/>
  <c r="E25" i="18"/>
  <c r="D20" i="17"/>
  <c r="E23" i="17"/>
  <c r="E17" i="17"/>
  <c r="D27" i="17"/>
  <c r="E11" i="17" l="1"/>
  <c r="D19" i="17"/>
  <c r="D15" i="17"/>
  <c r="D14" i="17"/>
  <c r="D26" i="17"/>
  <c r="D17" i="17"/>
  <c r="E9" i="17"/>
  <c r="E7" i="17" s="1"/>
  <c r="D7" i="17" s="1"/>
  <c r="D11" i="17"/>
  <c r="E27" i="24"/>
  <c r="E7" i="23"/>
  <c r="AV9" i="21"/>
  <c r="Z9" i="21"/>
  <c r="BT9" i="22"/>
  <c r="BT7" i="22" s="1"/>
  <c r="AL9" i="22"/>
  <c r="AL7" i="22" s="1"/>
  <c r="E24" i="18"/>
  <c r="E14" i="18"/>
  <c r="E35" i="18"/>
  <c r="E12" i="18"/>
  <c r="E39" i="18"/>
  <c r="E19" i="18"/>
  <c r="E32" i="18"/>
  <c r="E29" i="18"/>
  <c r="E15" i="18"/>
  <c r="E36" i="18"/>
  <c r="E16" i="18"/>
  <c r="E28" i="18"/>
  <c r="E7" i="18"/>
  <c r="E37" i="18"/>
  <c r="E27" i="18"/>
  <c r="E20" i="18"/>
  <c r="E41" i="18"/>
  <c r="E10" i="18"/>
  <c r="E11" i="18"/>
  <c r="E40" i="18"/>
  <c r="E30" i="18"/>
  <c r="E31" i="18"/>
  <c r="E21" i="18"/>
  <c r="E17" i="18"/>
  <c r="E38" i="18"/>
  <c r="E13" i="18"/>
  <c r="E18" i="18"/>
  <c r="E33" i="18"/>
  <c r="E23" i="18"/>
  <c r="D28" i="17"/>
  <c r="D18" i="17"/>
  <c r="D12" i="17"/>
  <c r="D24" i="17"/>
  <c r="D29" i="17"/>
  <c r="D13" i="17"/>
  <c r="E21" i="24" l="1"/>
  <c r="E12" i="24"/>
  <c r="E9" i="22"/>
  <c r="E7" i="22" s="1"/>
  <c r="D23" i="17"/>
  <c r="E8" i="24" l="1"/>
  <c r="E10" i="24"/>
  <c r="E24" i="24"/>
  <c r="D9" i="17"/>
  <c r="C34" i="17" l="1"/>
  <c r="C30" i="17"/>
  <c r="C15" i="17"/>
  <c r="C32" i="17"/>
  <c r="C25" i="17"/>
  <c r="C38" i="17"/>
  <c r="C21" i="17"/>
  <c r="C36" i="17"/>
  <c r="C14" i="17"/>
  <c r="C26" i="17"/>
  <c r="C20" i="17"/>
  <c r="C19" i="17"/>
  <c r="C27" i="17"/>
  <c r="C29" i="17"/>
  <c r="C12" i="17"/>
  <c r="C18" i="17"/>
  <c r="C28" i="17"/>
  <c r="C13" i="17"/>
  <c r="C24" i="17"/>
  <c r="C17" i="17"/>
  <c r="C23" i="17"/>
  <c r="C11" i="17"/>
  <c r="C9" i="17"/>
  <c r="C7" i="17" l="1"/>
</calcChain>
</file>

<file path=xl/sharedStrings.xml><?xml version="1.0" encoding="utf-8"?>
<sst xmlns="http://schemas.openxmlformats.org/spreadsheetml/2006/main" count="531" uniqueCount="219">
  <si>
    <t>в тыс. руб.</t>
  </si>
  <si>
    <t>№</t>
  </si>
  <si>
    <t>Наименование назначения расхода</t>
  </si>
  <si>
    <t>Соотношение компонентов Системы 
(%)</t>
  </si>
  <si>
    <t>ВСЕГО с НДС (если применяется)</t>
  </si>
  <si>
    <t>2025 год</t>
  </si>
  <si>
    <t>2026 год</t>
  </si>
  <si>
    <t>2027 год</t>
  </si>
  <si>
    <t>2028 год</t>
  </si>
  <si>
    <t>ИТОГО стоимость Проекта</t>
  </si>
  <si>
    <t>I</t>
  </si>
  <si>
    <t>Стоимость работ производственного персонала</t>
  </si>
  <si>
    <t>1</t>
  </si>
  <si>
    <t>Разработка требований к системе</t>
  </si>
  <si>
    <t>2</t>
  </si>
  <si>
    <t>Разработка / развитие Системы</t>
  </si>
  <si>
    <t>3</t>
  </si>
  <si>
    <t>Перечень мероприятий по вводу в эксплуатацию Системы</t>
  </si>
  <si>
    <t>4</t>
  </si>
  <si>
    <t>Перечень мероприятий по эксплуатации системы</t>
  </si>
  <si>
    <t>5</t>
  </si>
  <si>
    <t>Вывод системы из эксплуатации</t>
  </si>
  <si>
    <t>II</t>
  </si>
  <si>
    <t>Закупка программного обеспечения (ПО) и основных средств/оборудования (ОС)</t>
  </si>
  <si>
    <t>III</t>
  </si>
  <si>
    <t>Закупка услуг / работ</t>
  </si>
  <si>
    <t>ИТОГО</t>
  </si>
  <si>
    <t>1.1</t>
  </si>
  <si>
    <t>1.2</t>
  </si>
  <si>
    <t>2.1</t>
  </si>
  <si>
    <t>2.2</t>
  </si>
  <si>
    <t>3.1</t>
  </si>
  <si>
    <t>3.2</t>
  </si>
  <si>
    <t>Наименование статьи расходов</t>
  </si>
  <si>
    <t>Расходы на производственный персонал</t>
  </si>
  <si>
    <t>ФОТ производственного персонала</t>
  </si>
  <si>
    <t>Страховые взносы</t>
  </si>
  <si>
    <t>Трудозатраты (чел-мес)</t>
  </si>
  <si>
    <t>Среднемесячная з/п</t>
  </si>
  <si>
    <t>Накладные расходы</t>
  </si>
  <si>
    <t>доля накладных расходов 
от ФОТ производственного персонала (%)</t>
  </si>
  <si>
    <t>Прибыль</t>
  </si>
  <si>
    <t>норма прибыли (%)</t>
  </si>
  <si>
    <t>НДС</t>
  </si>
  <si>
    <t>ставка НДС (%)</t>
  </si>
  <si>
    <t>Совокупные трудозатраты по Проекту (в чел-мес)</t>
  </si>
  <si>
    <t>Наименование команды</t>
  </si>
  <si>
    <t>Наименование роли в команде</t>
  </si>
  <si>
    <t>ИТОГО трудозатраты по годам</t>
  </si>
  <si>
    <t>Команда координации и управления проектом</t>
  </si>
  <si>
    <t>Руководитель проекта</t>
  </si>
  <si>
    <t>Проектные менеджеры и координаторы</t>
  </si>
  <si>
    <t>Архитектор</t>
  </si>
  <si>
    <t>Нормаконтролер</t>
  </si>
  <si>
    <t>Технический писатель</t>
  </si>
  <si>
    <t>Команда проектирования</t>
  </si>
  <si>
    <t>Ведущий аналитик</t>
  </si>
  <si>
    <t>Бизнес-аналитик</t>
  </si>
  <si>
    <t>Системный аналитик</t>
  </si>
  <si>
    <t>Системный архитектор</t>
  </si>
  <si>
    <t>Инженер-проектировщик</t>
  </si>
  <si>
    <t>Эксперт ИТ-систем</t>
  </si>
  <si>
    <t>Команда разработки</t>
  </si>
  <si>
    <t>Ведущий разработчик</t>
  </si>
  <si>
    <t>Аналитик-проектировщик</t>
  </si>
  <si>
    <t>Дизайнер</t>
  </si>
  <si>
    <t>Разработчик FrontEnd</t>
  </si>
  <si>
    <t>Разработчик BackEnd</t>
  </si>
  <si>
    <t>Тестировщик</t>
  </si>
  <si>
    <t>DevOps инженер</t>
  </si>
  <si>
    <t>Команда по направлению Data</t>
  </si>
  <si>
    <t>Архитектор данных</t>
  </si>
  <si>
    <t>Инженер данных</t>
  </si>
  <si>
    <t>Команда по созданию, поддержке и развитию инфраструктуры</t>
  </si>
  <si>
    <t>Главный инженер</t>
  </si>
  <si>
    <t>Инженер</t>
  </si>
  <si>
    <t>Системный администратор</t>
  </si>
  <si>
    <t>Администратор сетевой инфр-ры</t>
  </si>
  <si>
    <t>Администратор СУБД</t>
  </si>
  <si>
    <t>Команда по обеспечению ИБ</t>
  </si>
  <si>
    <t>Руководитель проекта по ИБ</t>
  </si>
  <si>
    <t>Эксперт ИБ</t>
  </si>
  <si>
    <t>Инженер-проектировщик ИБ</t>
  </si>
  <si>
    <t>Инженер систем ИБ</t>
  </si>
  <si>
    <t>Команда по аттестации ИС</t>
  </si>
  <si>
    <t>Руководитель</t>
  </si>
  <si>
    <t>Специалист по аттестации</t>
  </si>
  <si>
    <t>Раздел 1. Перечень мероприятий по разработке требований к Cистеме</t>
  </si>
  <si>
    <t>Определение трудозатрат, выполняемых по задачам (подзадачам)</t>
  </si>
  <si>
    <t>Результаты этапа</t>
  </si>
  <si>
    <t>Продолжи-тельность 
(мес)</t>
  </si>
  <si>
    <t>Стоимость
(тыс. руб.)</t>
  </si>
  <si>
    <t>Совокупные трудозатраты (чел-мес)</t>
  </si>
  <si>
    <t>Перечень мероприятий по разработке требований к Системе</t>
  </si>
  <si>
    <t>Разработка частного технического задания на часть (подсистему) Системы</t>
  </si>
  <si>
    <t>Частное техническое задание на создание системы</t>
  </si>
  <si>
    <t>Разработка технического задания на создание Системы на создание информационной системы (подсистемы) защиты информации</t>
  </si>
  <si>
    <t>Частное техническое задание на создание информационной системы (подсистемы) защиты информации</t>
  </si>
  <si>
    <t>1.3</t>
  </si>
  <si>
    <t>Разработка и согласование модели угроз безопасности информации</t>
  </si>
  <si>
    <t>Модель угроз безопасности информации</t>
  </si>
  <si>
    <t>1.4</t>
  </si>
  <si>
    <t>Определение класса защищенности и уровня защищенности Системы</t>
  </si>
  <si>
    <t>Проект акта классификации Системы</t>
  </si>
  <si>
    <t>Раздел 2. Перечень мероприятий по разработке / развитию Системы</t>
  </si>
  <si>
    <t>Перечень мероприятий по разработке / развитию Системы</t>
  </si>
  <si>
    <t>Разработка документации на Систему и её части (подсистемы), разработка проектных решений</t>
  </si>
  <si>
    <t>Технический проект:
1. Пояснительная записка к техническому проекту с описанием полной совокупности проектных решений для дальнейшего выполнения работ:
-описание автоматизируемых функций;
-описание информационного обеспечения;
-описание структур баз данных;
-описание программного обеспечения;
-описание комплекса технических средств.</t>
  </si>
  <si>
    <t>Разработка или адаптация программного обеспечения, включающий разработку программного обеспечения Системы, выбор и адаптацию приобретаемого программного обеспечения, а также в установленных случаях и порядке сертификацию разработанного программного обеспечения Системы и средств защиты информации по требованиям безопасности информации</t>
  </si>
  <si>
    <t>Исходные коды, разработанные в ходе выполнения работ по разработке или адаптации программного обеспечения (далее - ПО) Системы и дистрибутивы, а также необходимые для сборки и запуска ПО Системы библиотеки зависимостей, инструкции и программные сценарии (скрипты) для проведения компиляции, создания дистрибутива и установки (развертывания) ПО Системы</t>
  </si>
  <si>
    <t>2.2.1</t>
  </si>
  <si>
    <t>Группа прикладных программных подсистем (сервисов, модулей), обеспечивающие реализацию процессов деятельности ОГВ по предоставлению государственных функций/ государственных услуг/ услуг по осуществлению государственного контроля (надзора) и муниципального контроля, а также иных услуг в соответствии с федеральным реестром государственных и муниципальных услуг (функций), подлежащие автоматизации и/или цифровой трансформации, в составе:</t>
  </si>
  <si>
    <t>Разработанные функциональные сервисы и модули</t>
  </si>
  <si>
    <t>2.2.1.1</t>
  </si>
  <si>
    <t>Исходные коды разработанного ПО на носителе CD/DVD, 715 приказ - результаты поименованные в приказе</t>
  </si>
  <si>
    <t>2.2.1.1.1</t>
  </si>
  <si>
    <t>Государственная услуга о подаче заявления по включению медицинской технологии в реестр медицинских технологий</t>
  </si>
  <si>
    <t>2.2.1.1.1.1</t>
  </si>
  <si>
    <t>Разработка форм подачи заявлений на ЕПГУ по включению медицинской технологии в реестр медицинских технологий в части:
- регистрации новой медицинской технологии в реестре
- внесения изменений в сведения реестровой записи медицинской технологии
- предоставление дополнительных сведений по запросу
- исключения сведений из реестра</t>
  </si>
  <si>
    <t>2.2.1.1.1.2</t>
  </si>
  <si>
    <t>Разработка соответствующего вида сведений</t>
  </si>
  <si>
    <t>2.2.1.1.2</t>
  </si>
  <si>
    <t>Создание реестра медицинских технологий</t>
  </si>
  <si>
    <t>2.2.1.1.2.1</t>
  </si>
  <si>
    <t>Создание модуля учета заявлений с ЕПГУ</t>
  </si>
  <si>
    <t>2.2.1.1.2.2</t>
  </si>
  <si>
    <t>Реализация процесса расмотрения заявлений на включение медицинской технологии в реестр медицинских технологий</t>
  </si>
  <si>
    <t>2.2.1.1.2.3</t>
  </si>
  <si>
    <t>Создание модуля ведения реестра медицинских технологий</t>
  </si>
  <si>
    <t>2.2.1.1.2.4</t>
  </si>
  <si>
    <t xml:space="preserve">Подключение к виду сведений для передачи информации об отказов в ЕРУЛ </t>
  </si>
  <si>
    <t>2.2.1.1.2.5</t>
  </si>
  <si>
    <t>Реализация возможности получения выписки с QR кодом из реестра медицинских технологий через ЕПГУ с использованием соответствующего вида сведений</t>
  </si>
  <si>
    <t>2.2.1.1.2.6</t>
  </si>
  <si>
    <t>Создание сервисов внутреннего взаимодействия участников процессов</t>
  </si>
  <si>
    <t>2.2.1.1.2.8</t>
  </si>
  <si>
    <t>Создание сервиса публикации сведений из РМТ на официальном сайте Росздравнадзора</t>
  </si>
  <si>
    <t>2.2.1.1.2.9</t>
  </si>
  <si>
    <t>Подключение к ВС для проведения проверок</t>
  </si>
  <si>
    <t>2.2.2</t>
  </si>
  <si>
    <t>Группа подсистем (сервисов, модулей), обеспечивающих реализацию общесистемных программных сервисов, которые необходимы для функционирования прикладных программных подсистем /сервисов/ модулей, в составе:</t>
  </si>
  <si>
    <t>Разработанные обеспечивающие подсистемы</t>
  </si>
  <si>
    <t>2.2.2.1</t>
  </si>
  <si>
    <t>Подсистема управления данными</t>
  </si>
  <si>
    <t>Исходные коды разработанного ПО на носителе CD/DVD</t>
  </si>
  <si>
    <t>2.2.2.3</t>
  </si>
  <si>
    <t>Подсистема управления эксплуатацией</t>
  </si>
  <si>
    <t>Разработанная  подсистема управления эксплуатацией</t>
  </si>
  <si>
    <t>2.2.2.4</t>
  </si>
  <si>
    <t>Подсистема мониторинга работоспособности и диагностики состояния компонентов Системы</t>
  </si>
  <si>
    <t>2.2.2.7</t>
  </si>
  <si>
    <t>Подсистема информационной безопасности</t>
  </si>
  <si>
    <t>Разработанная  подсистема информационной безопасности</t>
  </si>
  <si>
    <t>2.3</t>
  </si>
  <si>
    <t>Разработка рабочей документации на систему и ее части</t>
  </si>
  <si>
    <t xml:space="preserve">Документация, содержащая сведения, необходимые для выполнения работ по вводу Системы в эксплуатацию и ее эксплуатации, порядка эксплуатации Системы, содержащего сведения, необходимые для выполнения работ по поддержанию уровня эксплуатационных характеристик (качества) Системы (в том числе по защите информации), установленных в проектных решениях, указанных в п6 ПП РФ 676, в том числе:
а) перечень действий сотрудников при выполнении задач по эксплуатации системы, включая перечень, виды, объемы и периодичность выполнения работ по обеспечению функционирования Системы;
б) контроль работоспособности Системы и компонентов, обеспечивающих защиту информации;
в) перечень неисправностей, которые могут возникнуть в процессе эксплуатации Системы, и рекомендации в отношении действий при их возникновении;
г) перечень режимов работы Системы и их характеристики, а также порядок и правила перевода Системы с одного режима работы на другой с указанием необходимого для этого времени.
Состав рабочей документации включает, (но не ограничиваясь): 
-ведомость эксплуатационных документов;
-руководство пользователя;
-общее описание Системы;
-программа и методика испытаний. </t>
  </si>
  <si>
    <t>2.4</t>
  </si>
  <si>
    <t>Разработка исполнительной документации</t>
  </si>
  <si>
    <t>Выполняется в случае наличия в составе компонентов информационно-телекоммуникационной инфраструктуры ЦОД, в соответствии с приказом Федеральной службы по экологическому, технологическому и атомному надзору от 26 декабря 2006 года N 1128</t>
  </si>
  <si>
    <t>Раздел 3. Перечень мероприятий по вводу в эксплуатацию Системы</t>
  </si>
  <si>
    <t>Мероприятия по вводу в эксплуатацию Системы</t>
  </si>
  <si>
    <t>Выполнение пусконаладочных работ</t>
  </si>
  <si>
    <t>Перечень утвержденной документации, акт (-ы) о выполнении работ и их реквизиты</t>
  </si>
  <si>
    <t>Подготовка персонала</t>
  </si>
  <si>
    <t>Подготовка обучающих материалов. Протоколы о проведении обучения.</t>
  </si>
  <si>
    <t>3.3</t>
  </si>
  <si>
    <t>Проведение предварительных испытаний</t>
  </si>
  <si>
    <t>Перечень утвержденной документации по организации проведения испытаний, определяющей порядок, сроки, объемы, силы и средства для проведения испытаний (автономных, комплексных).
Организационно-распорядительная документация по результатам предварительных испытаний.</t>
  </si>
  <si>
    <t>3.4</t>
  </si>
  <si>
    <t>Проведение опытной эксплуатации</t>
  </si>
  <si>
    <t>Организационно-распорядительная документации по организации проведения опытной эксплуатации, определяющей порядок, сроки, объемы, силы и средства для ее проведения.
Организационно-распорядительная документация по результатам опытной эксплуатации Системы.</t>
  </si>
  <si>
    <t>3.5</t>
  </si>
  <si>
    <t>Проведение приёмочных испытаний</t>
  </si>
  <si>
    <t>Организационно-распорядительная документация по организации проведения приемочных испытаний
согласование и утверждение организационно- распорядительной документации по результатам испытаний и о возможности приемки Системы в эксплуатацию</t>
  </si>
  <si>
    <t>3.6</t>
  </si>
  <si>
    <t>Оформление прав на использование компонентов системы, являющихся объектами интеллектуальной собственности</t>
  </si>
  <si>
    <t xml:space="preserve">Сведения об оформлении прав на использование компонентов Системы, являющихся объектами интеллектуальной собственности </t>
  </si>
  <si>
    <t>3.7</t>
  </si>
  <si>
    <t>Проведение мероприятий по аттестации Системы требованиям защиты информации</t>
  </si>
  <si>
    <t>Документы, определяющие мероприятия по защите информации в ходе эксплуатации Системы. 
Документы по результатам проведения аттестационных испытаний, (аттестационные свидетельства и сертификаты).</t>
  </si>
  <si>
    <t>Расчет стоимости человеко-месяца</t>
  </si>
  <si>
    <t xml:space="preserve">Отчисления в страховые фонды с ФОТ </t>
  </si>
  <si>
    <t xml:space="preserve"> 7,8% для аккредитованных ИТ-компаний, подходящих под льготную ставку, и 30,2% для всех остальных</t>
  </si>
  <si>
    <t xml:space="preserve">Накладные расходы </t>
  </si>
  <si>
    <t xml:space="preserve"> Рекомендуемый процент накладных расходов от ФОТ производственного персонала без учета страховых взносов не более 40%</t>
  </si>
  <si>
    <t xml:space="preserve">Прибыль </t>
  </si>
  <si>
    <t xml:space="preserve"> Рекомендуемый процент нормы прибыли не более 5%</t>
  </si>
  <si>
    <t xml:space="preserve">НДС </t>
  </si>
  <si>
    <t xml:space="preserve"> без НДС для льготного режима</t>
  </si>
  <si>
    <t>Показатели</t>
  </si>
  <si>
    <t>Среднемесячная заработная плата производственного персонала</t>
  </si>
  <si>
    <t>ИТОГО стоимость человеко-месяца с НДС (если применяется)</t>
  </si>
  <si>
    <t>Условия применения пониженной ставки для ИТ-компаний:</t>
  </si>
  <si>
    <t>Страховые отчисления по ст. 427 НК РФ</t>
  </si>
  <si>
    <t>госаккредитации в качестве ИТ-организации (ПП РФ от 30.09.2022 № 1729)</t>
  </si>
  <si>
    <t>1) Единый пониженный тариф страховых взносов - 7,60% (п. 2.2)
2) Страховой тариф на обязательное социальное страхование от несчастных случаев на производстве и профессиональных заболеваний по I классу профессионального риска - 0,20%
Итого 7,80%</t>
  </si>
  <si>
    <t>При отсутствии госаккредитации в качестве ИТ-организации</t>
  </si>
  <si>
    <t>Страховые отчисления по ст. 425 НК РФ</t>
  </si>
  <si>
    <t>1) Единый тариф страховых взносов - 30,00%
2) Страховой тариф на обязательное социальное страхование от несчастных случаев на производстве и профессиональных заболеваний по I классу профессионального риска - 0,20 %
Итого 30,20%</t>
  </si>
  <si>
    <t>Органы власти (местного самоуправления), включенные в ЕГРЮЛ, являются плательщиками НДС (п. 1 Постановления Пленума ВАС РФ от 30 мая 2014 г. N 33, Письмо Минфина РФ от 07.12.2007 г. № 03-07-11/616, Письмо ФНС РФ от 03.07.2009 г. № ШС-22-3/562)</t>
  </si>
  <si>
    <t>НДС не учитывают для:</t>
  </si>
  <si>
    <t>- финансирования через субсидию (Письмо Минфина России от 2 апреля 2018 г. N 03-07-15/20870);</t>
  </si>
  <si>
    <t>- закупки ПО (п.п. 26 п. 2 ст. 149 НК РФ);</t>
  </si>
  <si>
    <t>- казенных учреждений;</t>
  </si>
  <si>
    <t>-в рамках выполнения возложенных на органы власти исключительных полномочий в определенной сфере деятельности в случае, если обязательность выполнения указанных работ (оказания услуг) установлена законодательством (пп.4, п.2, с. 146 НК РФ)</t>
  </si>
  <si>
    <t>выполнение научно-исследовательских и опытно-конструкторских работ за счет средств, а также средств Российского фонда фундаментальных исследований, Российского фонда технологического развития и образуемых для этих целей в соответствии с законодательством Российской Федерации внебюджетных фондов министерств, ведомств, ассоциаций. (п. п. 16 п. 3 ст. 149 НК РФ)</t>
  </si>
  <si>
    <t>Среднемесячная номинальная начисленная заработная плата</t>
  </si>
  <si>
    <t>Наименование показателя</t>
  </si>
  <si>
    <t>Уровень годовой инфляции *</t>
  </si>
  <si>
    <t>* Инфляция определяется:</t>
  </si>
  <si>
    <t>2026-2028 г. - Проект Федерального закона "О федеральном бюджете на 2026 год и на плановый период 2027 и 2028 годов".</t>
  </si>
  <si>
    <t>Классификатор ОКВЭД 2 (62.0)</t>
  </si>
  <si>
    <t>2024 год</t>
  </si>
  <si>
    <t>Разработка компьютерного программного обеспечения, консультационные услуги в данной области и другие сопутствующие услуги **</t>
  </si>
  <si>
    <t>** Для определения фонда оплаты труда (далее – ФОТ) используется Справочник Единой межведомственной информационно-статистической системы (ЕМИСС) Федеральной службы государственной статистики – «Среднемесячная номинальная начисленная заработная плата работников организаций (без субъектов малого предпринимательства) с 2017 г.», классификатор видов экономической деятельности (ОКВЭД2) – «Разработка компьютерного программного обеспечения, консультационные услуги в данной области и другие сопутствующие услуги», классификатор объектов административно-территориального деления (ОКАТО) – «Российская Федерация», среднее значение за период – «Январь-Декабрь 2024 года». (https://www.fedstat.ru/indicator/57823)</t>
  </si>
  <si>
    <t>Структура расходов по Проекту (в тыс. руб.)</t>
  </si>
  <si>
    <t>Оценка финансовых, материальных и трудовых ресурсов на разработку сервиса АИС «Росздравнадзор» по учёту сведений о медицинских технологиях (далее соответственно - Система, Проект)</t>
  </si>
  <si>
    <t xml:space="preserve"> -</t>
  </si>
  <si>
    <t>Приложение № 1
к финансово-экономическому обоснованию решений, предлагаемых к принятию проектом федерального закона «О внесении изменений 
в Федеральный закон «Об основах охраны здоровья граждан 
в Российской Федерации»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</si>
</sst>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%"/>
    <numFmt numFmtId="165" formatCode="#,##0.00;\(#,##0.00\);\-"/>
    <numFmt numFmtId="166" formatCode="#,##0.0;\(#,##0.0\);\-"/>
    <numFmt numFmtId="167" formatCode="#,##0;\(#,##0\);\-"/>
  </numFmts>
  <fonts count="4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64"/>
      <name val="Calibri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5"/>
      <color theme="1"/>
      <name val="Times New Roman"/>
      <family val="1"/>
    </font>
    <font>
      <b/>
      <sz val="5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color theme="1"/>
      <name val="Times New Roman"/>
      <family val="1"/>
    </font>
    <font>
      <i/>
      <sz val="10"/>
      <color indexed="2"/>
      <name val="Times New Roman"/>
      <family val="1"/>
    </font>
    <font>
      <i/>
      <sz val="5"/>
      <color indexed="2"/>
      <name val="Times New Roman"/>
      <family val="1"/>
    </font>
    <font>
      <sz val="10"/>
      <color theme="0" tint="-0.34998626667073579"/>
      <name val="Times New Roman"/>
      <family val="1"/>
    </font>
    <font>
      <b/>
      <sz val="10"/>
      <color theme="0" tint="-0.34998626667073579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sz val="5"/>
      <name val="Times New Roman"/>
      <family val="1"/>
    </font>
    <font>
      <sz val="10"/>
      <color theme="0" tint="-0.249977111117893"/>
      <name val="Times New Roman"/>
      <family val="1"/>
    </font>
    <font>
      <b/>
      <sz val="10"/>
      <color theme="0" tint="-0.249977111117893"/>
      <name val="Times New Roman"/>
      <family val="1"/>
    </font>
    <font>
      <i/>
      <sz val="10"/>
      <color theme="0" tint="-0.249977111117893"/>
      <name val="Times New Roman"/>
      <family val="1"/>
    </font>
    <font>
      <sz val="12"/>
      <color indexed="64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indexed="64"/>
      <name val="Times New Roman"/>
      <family val="1"/>
    </font>
    <font>
      <b/>
      <sz val="11"/>
      <color theme="1"/>
      <name val="Times New Roman"/>
      <family val="1"/>
    </font>
    <font>
      <sz val="12"/>
      <color indexed="2"/>
      <name val="Times New Roman"/>
      <family val="1"/>
    </font>
    <font>
      <b/>
      <sz val="10"/>
      <color indexed="64"/>
      <name val="Times New Roman"/>
      <family val="1"/>
    </font>
    <font>
      <b/>
      <sz val="11"/>
      <color indexed="64"/>
      <name val="Times New Roman"/>
      <family val="1"/>
    </font>
    <font>
      <b/>
      <i/>
      <sz val="11"/>
      <color indexed="64"/>
      <name val="Times New Roman"/>
      <family val="1"/>
    </font>
    <font>
      <sz val="11"/>
      <color indexed="64"/>
      <name val="Times New Roman"/>
      <family val="1"/>
    </font>
    <font>
      <i/>
      <sz val="11"/>
      <color indexed="64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0"/>
        <bgColor theme="0"/>
      </patternFill>
    </fill>
    <fill>
      <patternFill patternType="solid">
        <fgColor theme="2"/>
        <bgColor theme="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E699"/>
        <bgColor rgb="FFFFE699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indexed="65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CCFF33"/>
        <bgColor rgb="FFCCFF33"/>
      </patternFill>
    </fill>
    <fill>
      <patternFill patternType="solid">
        <fgColor rgb="FFF5F5F5"/>
        <bgColor rgb="FFF5F5F5"/>
      </patternFill>
    </fill>
    <fill>
      <patternFill patternType="solid">
        <fgColor indexed="26"/>
        <b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44" fontId="40" fillId="0" borderId="0" applyFont="0" applyFill="0" applyBorder="0" applyProtection="0"/>
    <xf numFmtId="44" fontId="40" fillId="0" borderId="0" applyFont="0" applyFill="0" applyBorder="0" applyProtection="0"/>
    <xf numFmtId="44" fontId="40" fillId="0" borderId="0" applyFont="0" applyFill="0" applyBorder="0" applyProtection="0"/>
    <xf numFmtId="44" fontId="40" fillId="0" borderId="0" applyFont="0" applyFill="0" applyBorder="0" applyProtection="0"/>
    <xf numFmtId="0" fontId="2" fillId="0" borderId="0"/>
    <xf numFmtId="0" fontId="2" fillId="0" borderId="0"/>
    <xf numFmtId="0" fontId="40" fillId="0" borderId="0"/>
    <xf numFmtId="0" fontId="40" fillId="0" borderId="0"/>
    <xf numFmtId="0" fontId="3" fillId="0" borderId="0"/>
    <xf numFmtId="0" fontId="4" fillId="0" borderId="0"/>
    <xf numFmtId="0" fontId="40" fillId="0" borderId="0"/>
    <xf numFmtId="9" fontId="40" fillId="0" borderId="0" applyFont="0" applyFill="0" applyBorder="0" applyProtection="0"/>
    <xf numFmtId="43" fontId="3" fillId="0" borderId="0" applyFont="0" applyFill="0" applyBorder="0" applyProtection="0"/>
    <xf numFmtId="43" fontId="40" fillId="0" borderId="0" applyFont="0" applyFill="0" applyBorder="0" applyProtection="0"/>
    <xf numFmtId="0" fontId="40" fillId="0" borderId="0"/>
    <xf numFmtId="0" fontId="1" fillId="0" borderId="0"/>
  </cellStyleXfs>
  <cellXfs count="266">
    <xf numFmtId="0" fontId="0" fillId="0" borderId="0" xfId="0"/>
    <xf numFmtId="10" fontId="7" fillId="2" borderId="4" xfId="12" applyNumberFormat="1" applyFont="1" applyFill="1" applyBorder="1" applyAlignment="1">
      <alignment horizontal="center" vertical="center"/>
    </xf>
    <xf numFmtId="0" fontId="18" fillId="0" borderId="0" xfId="5" applyFont="1" applyAlignment="1" applyProtection="1">
      <alignment horizontal="left" vertical="center" wrapText="1"/>
      <protection locked="0"/>
    </xf>
    <xf numFmtId="0" fontId="8" fillId="0" borderId="0" xfId="5" applyFont="1" applyAlignment="1" applyProtection="1">
      <alignment vertical="center" wrapText="1"/>
      <protection locked="0"/>
    </xf>
    <xf numFmtId="0" fontId="8" fillId="3" borderId="1" xfId="5" applyFont="1" applyFill="1" applyBorder="1" applyAlignment="1" applyProtection="1">
      <alignment horizontal="center" vertical="center" wrapText="1"/>
      <protection locked="0"/>
    </xf>
    <xf numFmtId="0" fontId="14" fillId="0" borderId="0" xfId="5" applyFont="1" applyAlignment="1">
      <alignment vertical="center"/>
    </xf>
    <xf numFmtId="0" fontId="14" fillId="0" borderId="1" xfId="5" applyFont="1" applyBorder="1" applyAlignment="1" applyProtection="1">
      <alignment horizontal="left" vertical="center" wrapText="1" indent="1"/>
      <protection locked="0"/>
    </xf>
    <xf numFmtId="4" fontId="14" fillId="0" borderId="1" xfId="5" applyNumberFormat="1" applyFont="1" applyBorder="1" applyAlignment="1" applyProtection="1">
      <alignment horizontal="right" vertical="center" wrapText="1"/>
      <protection locked="0"/>
    </xf>
    <xf numFmtId="0" fontId="14" fillId="0" borderId="1" xfId="5" applyFont="1" applyBorder="1" applyAlignment="1" applyProtection="1">
      <alignment horizontal="left" vertical="center" indent="1"/>
      <protection locked="0"/>
    </xf>
    <xf numFmtId="0" fontId="14" fillId="0" borderId="0" xfId="5" applyFont="1" applyAlignment="1" applyProtection="1">
      <alignment vertical="center" wrapText="1"/>
      <protection locked="0"/>
    </xf>
    <xf numFmtId="0" fontId="14" fillId="0" borderId="0" xfId="5" applyFont="1" applyAlignment="1" applyProtection="1">
      <alignment horizontal="left" vertical="center" wrapText="1"/>
      <protection locked="0"/>
    </xf>
    <xf numFmtId="0" fontId="8" fillId="0" borderId="0" xfId="5" applyFont="1" applyAlignment="1" applyProtection="1">
      <alignment horizontal="left" vertical="center" wrapText="1"/>
      <protection locked="0"/>
    </xf>
    <xf numFmtId="0" fontId="8" fillId="7" borderId="1" xfId="5" applyFont="1" applyFill="1" applyBorder="1" applyAlignment="1" applyProtection="1">
      <alignment vertical="center"/>
      <protection locked="0"/>
    </xf>
    <xf numFmtId="4" fontId="8" fillId="3" borderId="1" xfId="5" applyNumberFormat="1" applyFont="1" applyFill="1" applyBorder="1" applyAlignment="1" applyProtection="1">
      <alignment horizontal="right" vertical="center" wrapText="1"/>
      <protection locked="0"/>
    </xf>
    <xf numFmtId="0" fontId="35" fillId="6" borderId="1" xfId="5" applyFont="1" applyFill="1" applyBorder="1" applyAlignment="1">
      <alignment vertical="center" wrapText="1"/>
    </xf>
    <xf numFmtId="0" fontId="36" fillId="6" borderId="1" xfId="5" applyFont="1" applyFill="1" applyBorder="1" applyAlignment="1">
      <alignment vertical="center"/>
    </xf>
    <xf numFmtId="0" fontId="37" fillId="0" borderId="1" xfId="5" applyFont="1" applyBorder="1" applyAlignment="1">
      <alignment vertical="center" wrapText="1"/>
    </xf>
    <xf numFmtId="0" fontId="38" fillId="0" borderId="1" xfId="5" applyFont="1" applyBorder="1" applyAlignment="1">
      <alignment vertical="center" wrapText="1"/>
    </xf>
    <xf numFmtId="0" fontId="39" fillId="0" borderId="1" xfId="5" applyFont="1" applyBorder="1" applyAlignment="1">
      <alignment vertical="center"/>
    </xf>
    <xf numFmtId="164" fontId="5" fillId="0" borderId="0" xfId="12" applyNumberFormat="1" applyFont="1"/>
    <xf numFmtId="164" fontId="16" fillId="4" borderId="11" xfId="12" applyNumberFormat="1" applyFont="1" applyFill="1" applyBorder="1" applyAlignment="1">
      <alignment horizontal="left" vertical="center" wrapText="1"/>
    </xf>
    <xf numFmtId="164" fontId="16" fillId="5" borderId="19" xfId="12" applyNumberFormat="1" applyFont="1" applyFill="1" applyBorder="1" applyAlignment="1">
      <alignment horizontal="center" vertical="center"/>
    </xf>
    <xf numFmtId="164" fontId="16" fillId="5" borderId="20" xfId="12" applyNumberFormat="1" applyFont="1" applyFill="1" applyBorder="1" applyAlignment="1">
      <alignment horizontal="center" vertical="center"/>
    </xf>
    <xf numFmtId="164" fontId="16" fillId="3" borderId="1" xfId="12" applyNumberFormat="1" applyFont="1" applyFill="1" applyBorder="1" applyAlignment="1">
      <alignment horizontal="center" vertical="center"/>
    </xf>
    <xf numFmtId="164" fontId="16" fillId="5" borderId="9" xfId="12" applyNumberFormat="1" applyFont="1" applyFill="1" applyBorder="1" applyAlignment="1">
      <alignment horizontal="center" vertical="center"/>
    </xf>
    <xf numFmtId="0" fontId="14" fillId="0" borderId="0" xfId="16" applyFont="1" applyAlignment="1">
      <alignment vertical="center"/>
    </xf>
    <xf numFmtId="49" fontId="14" fillId="0" borderId="0" xfId="16" applyNumberFormat="1" applyFont="1" applyAlignment="1">
      <alignment horizontal="center" vertical="center"/>
    </xf>
    <xf numFmtId="0" fontId="8" fillId="0" borderId="0" xfId="16" applyFont="1" applyAlignment="1">
      <alignment vertical="center"/>
    </xf>
    <xf numFmtId="0" fontId="19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49" fontId="13" fillId="0" borderId="0" xfId="16" applyNumberFormat="1" applyFont="1" applyAlignment="1">
      <alignment vertical="center"/>
    </xf>
    <xf numFmtId="0" fontId="6" fillId="0" borderId="0" xfId="16" applyFont="1" applyAlignment="1">
      <alignment horizontal="left" vertical="center"/>
    </xf>
    <xf numFmtId="0" fontId="6" fillId="0" borderId="0" xfId="16" applyFont="1" applyAlignment="1">
      <alignment vertical="center"/>
    </xf>
    <xf numFmtId="0" fontId="11" fillId="0" borderId="0" xfId="16" applyFont="1" applyAlignment="1">
      <alignment vertical="center"/>
    </xf>
    <xf numFmtId="49" fontId="11" fillId="0" borderId="0" xfId="16" applyNumberFormat="1" applyFont="1" applyAlignment="1">
      <alignment horizontal="center" vertical="center"/>
    </xf>
    <xf numFmtId="0" fontId="12" fillId="0" borderId="0" xfId="16" applyFont="1" applyAlignment="1">
      <alignment vertical="center"/>
    </xf>
    <xf numFmtId="0" fontId="20" fillId="0" borderId="0" xfId="16" applyFont="1" applyAlignment="1">
      <alignment vertical="center"/>
    </xf>
    <xf numFmtId="0" fontId="21" fillId="0" borderId="0" xfId="16" applyFont="1" applyAlignment="1">
      <alignment horizontal="center" vertical="center"/>
    </xf>
    <xf numFmtId="49" fontId="21" fillId="0" borderId="0" xfId="16" applyNumberFormat="1" applyFont="1" applyAlignment="1">
      <alignment horizontal="center" vertical="center"/>
    </xf>
    <xf numFmtId="0" fontId="22" fillId="0" borderId="0" xfId="16" applyFont="1" applyAlignment="1">
      <alignment horizontal="center" vertical="center"/>
    </xf>
    <xf numFmtId="0" fontId="8" fillId="0" borderId="0" xfId="16" applyFont="1" applyAlignment="1">
      <alignment horizontal="center" vertical="center"/>
    </xf>
    <xf numFmtId="49" fontId="8" fillId="5" borderId="1" xfId="16" applyNumberFormat="1" applyFont="1" applyFill="1" applyBorder="1" applyAlignment="1">
      <alignment horizontal="center" vertical="center"/>
    </xf>
    <xf numFmtId="0" fontId="8" fillId="5" borderId="1" xfId="16" applyFont="1" applyFill="1" applyBorder="1" applyAlignment="1">
      <alignment horizontal="center" vertical="center"/>
    </xf>
    <xf numFmtId="0" fontId="19" fillId="0" borderId="0" xfId="16" applyFont="1" applyAlignment="1">
      <alignment horizontal="center" vertical="center"/>
    </xf>
    <xf numFmtId="0" fontId="23" fillId="0" borderId="0" xfId="16" applyFont="1" applyAlignment="1">
      <alignment horizontal="center" vertical="center"/>
    </xf>
    <xf numFmtId="49" fontId="23" fillId="0" borderId="1" xfId="16" applyNumberFormat="1" applyFont="1" applyBorder="1" applyAlignment="1">
      <alignment horizontal="center" vertical="center"/>
    </xf>
    <xf numFmtId="0" fontId="24" fillId="0" borderId="0" xfId="16" applyFont="1" applyAlignment="1">
      <alignment horizontal="center" vertical="center"/>
    </xf>
    <xf numFmtId="49" fontId="6" fillId="7" borderId="3" xfId="16" applyNumberFormat="1" applyFont="1" applyFill="1" applyBorder="1" applyAlignment="1">
      <alignment horizontal="center"/>
    </xf>
    <xf numFmtId="0" fontId="6" fillId="7" borderId="7" xfId="16" applyFont="1" applyFill="1" applyBorder="1" applyAlignment="1">
      <alignment horizontal="center" wrapText="1"/>
    </xf>
    <xf numFmtId="165" fontId="6" fillId="7" borderId="5" xfId="16" applyNumberFormat="1" applyFont="1" applyFill="1" applyBorder="1"/>
    <xf numFmtId="166" fontId="6" fillId="0" borderId="0" xfId="16" applyNumberFormat="1" applyFont="1" applyAlignment="1">
      <alignment vertical="center"/>
    </xf>
    <xf numFmtId="166" fontId="19" fillId="0" borderId="0" xfId="16" applyNumberFormat="1" applyFont="1" applyAlignment="1">
      <alignment vertical="center"/>
    </xf>
    <xf numFmtId="165" fontId="11" fillId="0" borderId="0" xfId="16" applyNumberFormat="1" applyFont="1" applyAlignment="1">
      <alignment vertical="center"/>
    </xf>
    <xf numFmtId="165" fontId="12" fillId="0" borderId="0" xfId="16" applyNumberFormat="1" applyFont="1" applyAlignment="1">
      <alignment vertical="center"/>
    </xf>
    <xf numFmtId="166" fontId="11" fillId="0" borderId="0" xfId="16" applyNumberFormat="1" applyFont="1" applyAlignment="1">
      <alignment vertical="center"/>
    </xf>
    <xf numFmtId="166" fontId="20" fillId="0" borderId="0" xfId="16" applyNumberFormat="1" applyFont="1" applyAlignment="1">
      <alignment vertical="center"/>
    </xf>
    <xf numFmtId="0" fontId="8" fillId="3" borderId="5" xfId="16" applyFont="1" applyFill="1" applyBorder="1" applyAlignment="1">
      <alignment horizontal="center" vertical="center" wrapText="1"/>
    </xf>
    <xf numFmtId="0" fontId="8" fillId="3" borderId="5" xfId="16" applyFont="1" applyFill="1" applyBorder="1" applyAlignment="1">
      <alignment horizontal="left" vertical="center"/>
    </xf>
    <xf numFmtId="165" fontId="8" fillId="7" borderId="5" xfId="16" applyNumberFormat="1" applyFont="1" applyFill="1" applyBorder="1"/>
    <xf numFmtId="166" fontId="14" fillId="0" borderId="0" xfId="16" applyNumberFormat="1" applyFont="1" applyAlignment="1">
      <alignment vertical="center"/>
    </xf>
    <xf numFmtId="0" fontId="8" fillId="5" borderId="1" xfId="16" applyFont="1" applyFill="1" applyBorder="1" applyAlignment="1">
      <alignment vertical="center"/>
    </xf>
    <xf numFmtId="165" fontId="8" fillId="5" borderId="1" xfId="16" applyNumberFormat="1" applyFont="1" applyFill="1" applyBorder="1" applyAlignment="1">
      <alignment vertical="center"/>
    </xf>
    <xf numFmtId="166" fontId="8" fillId="0" borderId="0" xfId="16" applyNumberFormat="1" applyFont="1" applyAlignment="1">
      <alignment vertical="center"/>
    </xf>
    <xf numFmtId="49" fontId="14" fillId="0" borderId="1" xfId="16" applyNumberFormat="1" applyFont="1" applyBorder="1" applyAlignment="1">
      <alignment horizontal="center" vertical="center"/>
    </xf>
    <xf numFmtId="0" fontId="14" fillId="0" borderId="1" xfId="16" applyFont="1" applyBorder="1" applyAlignment="1">
      <alignment horizontal="left" vertical="center" indent="1"/>
    </xf>
    <xf numFmtId="165" fontId="14" fillId="0" borderId="1" xfId="16" applyNumberFormat="1" applyFont="1" applyBorder="1" applyAlignment="1">
      <alignment vertical="center"/>
    </xf>
    <xf numFmtId="0" fontId="7" fillId="0" borderId="0" xfId="16" applyFont="1" applyAlignment="1">
      <alignment vertical="center"/>
    </xf>
    <xf numFmtId="49" fontId="7" fillId="2" borderId="11" xfId="16" applyNumberFormat="1" applyFont="1" applyFill="1" applyBorder="1" applyAlignment="1">
      <alignment horizontal="center" vertical="center"/>
    </xf>
    <xf numFmtId="0" fontId="7" fillId="2" borderId="2" xfId="16" applyFont="1" applyFill="1" applyBorder="1" applyAlignment="1">
      <alignment horizontal="right" vertical="center" indent="1"/>
    </xf>
    <xf numFmtId="166" fontId="25" fillId="2" borderId="12" xfId="16" applyNumberFormat="1" applyFont="1" applyFill="1" applyBorder="1" applyAlignment="1">
      <alignment vertical="center"/>
    </xf>
    <xf numFmtId="166" fontId="7" fillId="0" borderId="0" xfId="16" applyNumberFormat="1" applyFont="1" applyAlignment="1">
      <alignment vertical="center"/>
    </xf>
    <xf numFmtId="49" fontId="7" fillId="2" borderId="3" xfId="16" applyNumberFormat="1" applyFont="1" applyFill="1" applyBorder="1" applyAlignment="1">
      <alignment horizontal="center" vertical="center"/>
    </xf>
    <xf numFmtId="0" fontId="7" fillId="2" borderId="4" xfId="16" applyFont="1" applyFill="1" applyBorder="1" applyAlignment="1">
      <alignment horizontal="right" vertical="center" indent="1"/>
    </xf>
    <xf numFmtId="165" fontId="7" fillId="2" borderId="4" xfId="16" applyNumberFormat="1" applyFont="1" applyFill="1" applyBorder="1" applyAlignment="1">
      <alignment horizontal="center" vertical="center"/>
    </xf>
    <xf numFmtId="166" fontId="25" fillId="2" borderId="7" xfId="16" applyNumberFormat="1" applyFont="1" applyFill="1" applyBorder="1" applyAlignment="1">
      <alignment vertical="center"/>
    </xf>
    <xf numFmtId="166" fontId="12" fillId="0" borderId="0" xfId="16" applyNumberFormat="1" applyFont="1" applyAlignment="1">
      <alignment vertical="center"/>
    </xf>
    <xf numFmtId="0" fontId="7" fillId="2" borderId="4" xfId="16" applyFont="1" applyFill="1" applyBorder="1" applyAlignment="1">
      <alignment horizontal="right" vertical="center" wrapText="1" indent="1"/>
    </xf>
    <xf numFmtId="0" fontId="5" fillId="0" borderId="0" xfId="16" applyFont="1"/>
    <xf numFmtId="0" fontId="6" fillId="0" borderId="0" xfId="16" applyFont="1"/>
    <xf numFmtId="0" fontId="7" fillId="0" borderId="0" xfId="16" applyFont="1" applyAlignment="1">
      <alignment horizontal="right"/>
    </xf>
    <xf numFmtId="0" fontId="8" fillId="2" borderId="1" xfId="16" applyFont="1" applyFill="1" applyBorder="1" applyAlignment="1">
      <alignment horizontal="center" vertical="center" wrapText="1"/>
    </xf>
    <xf numFmtId="0" fontId="9" fillId="3" borderId="1" xfId="16" applyFont="1" applyFill="1" applyBorder="1" applyAlignment="1">
      <alignment horizontal="center" vertical="center" wrapText="1"/>
    </xf>
    <xf numFmtId="0" fontId="5" fillId="0" borderId="0" xfId="16" applyFont="1" applyAlignment="1">
      <alignment horizontal="center" vertical="center" wrapText="1"/>
    </xf>
    <xf numFmtId="0" fontId="9" fillId="4" borderId="1" xfId="16" applyFont="1" applyFill="1" applyBorder="1" applyAlignment="1">
      <alignment horizontal="center" vertical="center" wrapText="1"/>
    </xf>
    <xf numFmtId="0" fontId="9" fillId="4" borderId="1" xfId="16" applyFont="1" applyFill="1" applyBorder="1" applyAlignment="1">
      <alignment horizontal="center" vertical="center"/>
    </xf>
    <xf numFmtId="0" fontId="10" fillId="0" borderId="0" xfId="16" applyFont="1"/>
    <xf numFmtId="0" fontId="12" fillId="4" borderId="2" xfId="16" applyFont="1" applyFill="1" applyBorder="1" applyAlignment="1">
      <alignment horizontal="center" vertical="center" wrapText="1"/>
    </xf>
    <xf numFmtId="0" fontId="12" fillId="4" borderId="2" xfId="16" applyFont="1" applyFill="1" applyBorder="1" applyAlignment="1">
      <alignment horizontal="center" vertical="center"/>
    </xf>
    <xf numFmtId="0" fontId="12" fillId="0" borderId="2" xfId="16" applyFont="1" applyBorder="1" applyAlignment="1">
      <alignment horizontal="center" vertical="center" wrapText="1"/>
    </xf>
    <xf numFmtId="0" fontId="11" fillId="0" borderId="0" xfId="16" applyFont="1"/>
    <xf numFmtId="49" fontId="6" fillId="3" borderId="3" xfId="16" applyNumberFormat="1" applyFont="1" applyFill="1" applyBorder="1" applyAlignment="1">
      <alignment horizontal="right" vertical="center" wrapText="1"/>
    </xf>
    <xf numFmtId="0" fontId="6" fillId="3" borderId="4" xfId="16" applyFont="1" applyFill="1" applyBorder="1" applyAlignment="1">
      <alignment horizontal="center" vertical="center" wrapText="1"/>
    </xf>
    <xf numFmtId="164" fontId="6" fillId="3" borderId="5" xfId="16" applyNumberFormat="1" applyFont="1" applyFill="1" applyBorder="1" applyAlignment="1">
      <alignment horizontal="center" vertical="center" wrapText="1"/>
    </xf>
    <xf numFmtId="165" fontId="6" fillId="3" borderId="5" xfId="16" applyNumberFormat="1" applyFont="1" applyFill="1" applyBorder="1" applyAlignment="1">
      <alignment vertical="center" wrapText="1"/>
    </xf>
    <xf numFmtId="165" fontId="6" fillId="3" borderId="5" xfId="16" applyNumberFormat="1" applyFont="1" applyFill="1" applyBorder="1" applyAlignment="1">
      <alignment horizontal="right" vertical="center" wrapText="1"/>
    </xf>
    <xf numFmtId="164" fontId="12" fillId="0" borderId="6" xfId="16" applyNumberFormat="1" applyFont="1" applyBorder="1" applyAlignment="1">
      <alignment horizontal="center" vertical="center" wrapText="1"/>
    </xf>
    <xf numFmtId="0" fontId="12" fillId="0" borderId="2" xfId="16" applyFont="1" applyBorder="1" applyAlignment="1">
      <alignment vertical="center" wrapText="1"/>
    </xf>
    <xf numFmtId="164" fontId="8" fillId="3" borderId="5" xfId="16" applyNumberFormat="1" applyFont="1" applyFill="1" applyBorder="1" applyAlignment="1">
      <alignment horizontal="center" vertical="center" wrapText="1"/>
    </xf>
    <xf numFmtId="165" fontId="8" fillId="3" borderId="5" xfId="16" applyNumberFormat="1" applyFont="1" applyFill="1" applyBorder="1" applyAlignment="1">
      <alignment vertical="center" wrapText="1"/>
    </xf>
    <xf numFmtId="165" fontId="8" fillId="3" borderId="5" xfId="16" applyNumberFormat="1" applyFont="1" applyFill="1" applyBorder="1" applyAlignment="1">
      <alignment horizontal="right" vertical="center" wrapText="1"/>
    </xf>
    <xf numFmtId="0" fontId="14" fillId="0" borderId="0" xfId="16" applyFont="1"/>
    <xf numFmtId="0" fontId="12" fillId="4" borderId="6" xfId="16" applyFont="1" applyFill="1" applyBorder="1" applyAlignment="1">
      <alignment horizontal="center" vertical="center" wrapText="1"/>
    </xf>
    <xf numFmtId="0" fontId="12" fillId="4" borderId="6" xfId="16" applyFont="1" applyFill="1" applyBorder="1" applyAlignment="1">
      <alignment horizontal="center" vertical="center"/>
    </xf>
    <xf numFmtId="0" fontId="12" fillId="0" borderId="6" xfId="16" applyFont="1" applyBorder="1" applyAlignment="1">
      <alignment vertical="center" wrapText="1"/>
    </xf>
    <xf numFmtId="49" fontId="8" fillId="2" borderId="1" xfId="16" applyNumberFormat="1" applyFont="1" applyFill="1" applyBorder="1" applyAlignment="1">
      <alignment horizontal="center" vertical="center" wrapText="1"/>
    </xf>
    <xf numFmtId="0" fontId="8" fillId="2" borderId="1" xfId="16" applyFont="1" applyFill="1" applyBorder="1" applyAlignment="1">
      <alignment vertical="center" wrapText="1"/>
    </xf>
    <xf numFmtId="164" fontId="8" fillId="3" borderId="1" xfId="16" applyNumberFormat="1" applyFont="1" applyFill="1" applyBorder="1" applyAlignment="1">
      <alignment horizontal="center" vertical="center" wrapText="1"/>
    </xf>
    <xf numFmtId="165" fontId="15" fillId="3" borderId="1" xfId="16" applyNumberFormat="1" applyFont="1" applyFill="1" applyBorder="1" applyAlignment="1">
      <alignment vertical="center" wrapText="1"/>
    </xf>
    <xf numFmtId="165" fontId="8" fillId="2" borderId="1" xfId="16" applyNumberFormat="1" applyFont="1" applyFill="1" applyBorder="1" applyAlignment="1">
      <alignment horizontal="right" vertical="center" wrapText="1"/>
    </xf>
    <xf numFmtId="49" fontId="14" fillId="4" borderId="1" xfId="16" applyNumberFormat="1" applyFont="1" applyFill="1" applyBorder="1" applyAlignment="1">
      <alignment horizontal="center" vertical="center" wrapText="1"/>
    </xf>
    <xf numFmtId="0" fontId="14" fillId="4" borderId="1" xfId="16" applyFont="1" applyFill="1" applyBorder="1" applyAlignment="1">
      <alignment horizontal="left" vertical="center" wrapText="1" indent="1"/>
    </xf>
    <xf numFmtId="164" fontId="14" fillId="3" borderId="1" xfId="16" applyNumberFormat="1" applyFont="1" applyFill="1" applyBorder="1" applyAlignment="1">
      <alignment horizontal="center" vertical="center" wrapText="1"/>
    </xf>
    <xf numFmtId="165" fontId="16" fillId="3" borderId="1" xfId="16" applyNumberFormat="1" applyFont="1" applyFill="1" applyBorder="1" applyAlignment="1">
      <alignment vertical="center" wrapText="1"/>
    </xf>
    <xf numFmtId="165" fontId="14" fillId="4" borderId="1" xfId="16" applyNumberFormat="1" applyFont="1" applyFill="1" applyBorder="1" applyAlignment="1">
      <alignment horizontal="right" vertical="center" wrapText="1"/>
    </xf>
    <xf numFmtId="0" fontId="5" fillId="0" borderId="0" xfId="16" applyFont="1" applyAlignment="1">
      <alignment vertical="center"/>
    </xf>
    <xf numFmtId="164" fontId="12" fillId="0" borderId="2" xfId="16" applyNumberFormat="1" applyFont="1" applyBorder="1" applyAlignment="1">
      <alignment horizontal="center" vertical="center" wrapText="1"/>
    </xf>
    <xf numFmtId="49" fontId="14" fillId="4" borderId="1" xfId="16" applyNumberFormat="1" applyFont="1" applyFill="1" applyBorder="1" applyAlignment="1">
      <alignment horizontal="left" vertical="center" wrapText="1" indent="1"/>
    </xf>
    <xf numFmtId="0" fontId="10" fillId="0" borderId="0" xfId="16" applyFont="1" applyAlignment="1">
      <alignment vertical="center"/>
    </xf>
    <xf numFmtId="164" fontId="11" fillId="0" borderId="0" xfId="16" applyNumberFormat="1" applyFont="1"/>
    <xf numFmtId="165" fontId="11" fillId="0" borderId="0" xfId="16" applyNumberFormat="1" applyFont="1" applyAlignment="1">
      <alignment horizontal="right"/>
    </xf>
    <xf numFmtId="49" fontId="26" fillId="0" borderId="10" xfId="16" applyNumberFormat="1" applyFont="1" applyBorder="1" applyAlignment="1">
      <alignment horizontal="center" vertical="center"/>
    </xf>
    <xf numFmtId="0" fontId="26" fillId="0" borderId="0" xfId="16" applyFont="1" applyAlignment="1">
      <alignment horizontal="center" vertical="center"/>
    </xf>
    <xf numFmtId="49" fontId="17" fillId="7" borderId="3" xfId="16" applyNumberFormat="1" applyFont="1" applyFill="1" applyBorder="1" applyAlignment="1">
      <alignment horizontal="center" vertical="center"/>
    </xf>
    <xf numFmtId="49" fontId="17" fillId="7" borderId="4" xfId="16" applyNumberFormat="1" applyFont="1" applyFill="1" applyBorder="1" applyAlignment="1">
      <alignment horizontal="center" vertical="center"/>
    </xf>
    <xf numFmtId="49" fontId="17" fillId="7" borderId="7" xfId="16" applyNumberFormat="1" applyFont="1" applyFill="1" applyBorder="1" applyAlignment="1">
      <alignment horizontal="center" vertical="center"/>
    </xf>
    <xf numFmtId="0" fontId="17" fillId="0" borderId="0" xfId="16" applyFont="1" applyAlignment="1">
      <alignment horizontal="center" vertical="center"/>
    </xf>
    <xf numFmtId="49" fontId="26" fillId="0" borderId="6" xfId="16" applyNumberFormat="1" applyFont="1" applyBorder="1" applyAlignment="1">
      <alignment horizontal="center" vertical="center"/>
    </xf>
    <xf numFmtId="0" fontId="14" fillId="0" borderId="1" xfId="16" applyFont="1" applyBorder="1" applyAlignment="1">
      <alignment horizontal="center" vertical="center"/>
    </xf>
    <xf numFmtId="0" fontId="14" fillId="0" borderId="1" xfId="16" applyFont="1" applyBorder="1" applyAlignment="1">
      <alignment horizontal="left" vertical="center" wrapText="1"/>
    </xf>
    <xf numFmtId="167" fontId="14" fillId="0" borderId="1" xfId="16" applyNumberFormat="1" applyFont="1" applyBorder="1" applyAlignment="1">
      <alignment horizontal="center" vertical="center"/>
    </xf>
    <xf numFmtId="166" fontId="8" fillId="2" borderId="1" xfId="16" applyNumberFormat="1" applyFont="1" applyFill="1" applyBorder="1" applyAlignment="1">
      <alignment horizontal="center" vertical="center"/>
    </xf>
    <xf numFmtId="166" fontId="14" fillId="0" borderId="1" xfId="16" applyNumberFormat="1" applyFont="1" applyBorder="1" applyAlignment="1">
      <alignment horizontal="center" vertical="center"/>
    </xf>
    <xf numFmtId="0" fontId="8" fillId="0" borderId="0" xfId="16" applyFont="1" applyAlignment="1">
      <alignment horizontal="right" vertical="center"/>
    </xf>
    <xf numFmtId="10" fontId="8" fillId="15" borderId="14" xfId="16" applyNumberFormat="1" applyFont="1" applyFill="1" applyBorder="1" applyAlignment="1">
      <alignment vertical="center"/>
    </xf>
    <xf numFmtId="0" fontId="18" fillId="0" borderId="0" xfId="16" applyFont="1" applyAlignment="1">
      <alignment horizontal="left" vertical="center"/>
    </xf>
    <xf numFmtId="0" fontId="18" fillId="0" borderId="0" xfId="16" applyFont="1" applyAlignment="1">
      <alignment vertical="center"/>
    </xf>
    <xf numFmtId="10" fontId="8" fillId="15" borderId="15" xfId="16" applyNumberFormat="1" applyFont="1" applyFill="1" applyBorder="1" applyAlignment="1">
      <alignment vertical="center"/>
    </xf>
    <xf numFmtId="0" fontId="34" fillId="0" borderId="0" xfId="16" applyFont="1" applyAlignment="1">
      <alignment vertical="center" wrapText="1"/>
    </xf>
    <xf numFmtId="0" fontId="18" fillId="0" borderId="0" xfId="16" applyFont="1" applyAlignment="1">
      <alignment vertical="center" wrapText="1"/>
    </xf>
    <xf numFmtId="10" fontId="8" fillId="15" borderId="16" xfId="16" applyNumberFormat="1" applyFont="1" applyFill="1" applyBorder="1" applyAlignment="1">
      <alignment vertical="center"/>
    </xf>
    <xf numFmtId="0" fontId="18" fillId="0" borderId="0" xfId="16" applyFont="1" applyAlignment="1">
      <alignment horizontal="right" vertical="center"/>
    </xf>
    <xf numFmtId="0" fontId="8" fillId="7" borderId="1" xfId="16" applyFont="1" applyFill="1" applyBorder="1" applyAlignment="1">
      <alignment horizontal="center" vertical="center"/>
    </xf>
    <xf numFmtId="0" fontId="30" fillId="0" borderId="0" xfId="16" applyFont="1" applyAlignment="1">
      <alignment horizontal="justify" vertical="center" wrapText="1"/>
    </xf>
    <xf numFmtId="4" fontId="5" fillId="0" borderId="0" xfId="16" applyNumberFormat="1" applyFont="1" applyAlignment="1">
      <alignment vertical="center"/>
    </xf>
    <xf numFmtId="165" fontId="10" fillId="0" borderId="0" xfId="16" applyNumberFormat="1" applyFont="1"/>
    <xf numFmtId="165" fontId="10" fillId="0" borderId="0" xfId="16" quotePrefix="1" applyNumberFormat="1" applyFont="1"/>
    <xf numFmtId="0" fontId="35" fillId="6" borderId="1" xfId="16" applyFont="1" applyFill="1" applyBorder="1" applyAlignment="1">
      <alignment vertical="center" wrapText="1"/>
    </xf>
    <xf numFmtId="0" fontId="36" fillId="6" borderId="1" xfId="16" applyFont="1" applyFill="1" applyBorder="1" applyAlignment="1">
      <alignment vertical="center"/>
    </xf>
    <xf numFmtId="0" fontId="38" fillId="0" borderId="1" xfId="16" applyFont="1" applyBorder="1" applyAlignment="1">
      <alignment vertical="center" wrapText="1"/>
    </xf>
    <xf numFmtId="0" fontId="38" fillId="0" borderId="1" xfId="16" applyFont="1" applyBorder="1" applyAlignment="1">
      <alignment vertical="center"/>
    </xf>
    <xf numFmtId="0" fontId="38" fillId="0" borderId="1" xfId="16" quotePrefix="1" applyFont="1" applyBorder="1" applyAlignment="1">
      <alignment vertical="center"/>
    </xf>
    <xf numFmtId="0" fontId="8" fillId="0" borderId="0" xfId="16" applyFont="1" applyAlignment="1">
      <alignment horizontal="left" wrapText="1"/>
    </xf>
    <xf numFmtId="0" fontId="8" fillId="0" borderId="11" xfId="16" applyFont="1" applyBorder="1" applyAlignment="1">
      <alignment horizontal="center" vertical="center" wrapText="1"/>
    </xf>
    <xf numFmtId="0" fontId="8" fillId="5" borderId="17" xfId="16" applyFont="1" applyFill="1" applyBorder="1" applyAlignment="1">
      <alignment horizontal="center" vertical="center"/>
    </xf>
    <xf numFmtId="0" fontId="8" fillId="5" borderId="18" xfId="16" applyFont="1" applyFill="1" applyBorder="1" applyAlignment="1">
      <alignment horizontal="center" vertical="center"/>
    </xf>
    <xf numFmtId="0" fontId="8" fillId="3" borderId="1" xfId="16" applyFont="1" applyFill="1" applyBorder="1" applyAlignment="1">
      <alignment horizontal="center" vertical="center"/>
    </xf>
    <xf numFmtId="0" fontId="12" fillId="0" borderId="0" xfId="16" applyFont="1" applyAlignment="1">
      <alignment horizontal="left" wrapText="1"/>
    </xf>
    <xf numFmtId="0" fontId="7" fillId="0" borderId="0" xfId="16" applyFont="1" applyAlignment="1">
      <alignment vertical="center" wrapText="1"/>
    </xf>
    <xf numFmtId="0" fontId="8" fillId="0" borderId="1" xfId="16" applyFont="1" applyBorder="1" applyAlignment="1">
      <alignment horizontal="center" vertical="center" wrapText="1"/>
    </xf>
    <xf numFmtId="0" fontId="8" fillId="5" borderId="8" xfId="16" applyFont="1" applyFill="1" applyBorder="1" applyAlignment="1">
      <alignment horizontal="center" vertical="center"/>
    </xf>
    <xf numFmtId="0" fontId="8" fillId="0" borderId="1" xfId="16" applyFont="1" applyBorder="1" applyAlignment="1">
      <alignment horizontal="center" vertical="center"/>
    </xf>
    <xf numFmtId="0" fontId="16" fillId="4" borderId="1" xfId="16" applyFont="1" applyFill="1" applyBorder="1" applyAlignment="1">
      <alignment horizontal="left" vertical="center" wrapText="1"/>
    </xf>
    <xf numFmtId="4" fontId="16" fillId="3" borderId="1" xfId="16" applyNumberFormat="1" applyFont="1" applyFill="1" applyBorder="1" applyAlignment="1">
      <alignment horizontal="center" vertical="center"/>
    </xf>
    <xf numFmtId="0" fontId="5" fillId="0" borderId="0" xfId="16" applyFont="1" applyAlignment="1">
      <alignment vertical="center" wrapText="1"/>
    </xf>
    <xf numFmtId="0" fontId="5" fillId="0" borderId="0" xfId="16" applyFont="1" applyAlignment="1">
      <alignment wrapText="1"/>
    </xf>
    <xf numFmtId="0" fontId="5" fillId="0" borderId="0" xfId="16" applyFont="1" applyAlignment="1">
      <alignment horizontal="center" wrapText="1"/>
    </xf>
    <xf numFmtId="0" fontId="6" fillId="0" borderId="0" xfId="16" applyFont="1" applyAlignment="1">
      <alignment vertical="center" wrapText="1"/>
    </xf>
    <xf numFmtId="0" fontId="28" fillId="0" borderId="0" xfId="16" applyFont="1" applyAlignment="1">
      <alignment horizontal="left" vertical="center" wrapText="1"/>
    </xf>
    <xf numFmtId="0" fontId="29" fillId="0" borderId="0" xfId="16" applyFont="1" applyAlignment="1">
      <alignment vertical="center" wrapText="1"/>
    </xf>
    <xf numFmtId="0" fontId="27" fillId="0" borderId="0" xfId="16" applyFont="1" applyAlignment="1">
      <alignment wrapText="1"/>
    </xf>
    <xf numFmtId="0" fontId="27" fillId="0" borderId="0" xfId="16" applyFont="1" applyAlignment="1">
      <alignment horizontal="center" wrapText="1"/>
    </xf>
    <xf numFmtId="0" fontId="27" fillId="0" borderId="0" xfId="16" applyFont="1"/>
    <xf numFmtId="0" fontId="8" fillId="0" borderId="13" xfId="16" applyFont="1" applyBorder="1" applyAlignment="1">
      <alignment horizontal="center" vertical="center" wrapText="1"/>
    </xf>
    <xf numFmtId="0" fontId="9" fillId="8" borderId="8" xfId="16" applyFont="1" applyFill="1" applyBorder="1" applyAlignment="1">
      <alignment vertical="center" wrapText="1"/>
    </xf>
    <xf numFmtId="0" fontId="9" fillId="7" borderId="8" xfId="16" applyFont="1" applyFill="1" applyBorder="1" applyAlignment="1">
      <alignment vertical="center" wrapText="1"/>
    </xf>
    <xf numFmtId="0" fontId="9" fillId="8" borderId="9" xfId="16" applyFont="1" applyFill="1" applyBorder="1" applyAlignment="1">
      <alignment horizontal="center" vertical="center" wrapText="1"/>
    </xf>
    <xf numFmtId="0" fontId="9" fillId="7" borderId="9" xfId="16" applyFont="1" applyFill="1" applyBorder="1" applyAlignment="1">
      <alignment horizontal="center" vertical="center" wrapText="1"/>
    </xf>
    <xf numFmtId="0" fontId="9" fillId="2" borderId="1" xfId="16" applyFont="1" applyFill="1" applyBorder="1" applyAlignment="1">
      <alignment horizontal="center" vertical="center" wrapText="1"/>
    </xf>
    <xf numFmtId="0" fontId="9" fillId="0" borderId="13" xfId="16" applyFont="1" applyBorder="1" applyAlignment="1">
      <alignment horizontal="center" vertical="center" wrapText="1"/>
    </xf>
    <xf numFmtId="0" fontId="9" fillId="8" borderId="1" xfId="16" applyFont="1" applyFill="1" applyBorder="1" applyAlignment="1">
      <alignment horizontal="center" vertical="center" wrapText="1"/>
    </xf>
    <xf numFmtId="0" fontId="9" fillId="7" borderId="1" xfId="16" applyFont="1" applyFill="1" applyBorder="1" applyAlignment="1">
      <alignment horizontal="center" vertical="center" wrapText="1"/>
    </xf>
    <xf numFmtId="0" fontId="10" fillId="0" borderId="0" xfId="16" applyFont="1" applyAlignment="1">
      <alignment wrapText="1"/>
    </xf>
    <xf numFmtId="49" fontId="6" fillId="2" borderId="1" xfId="16" applyNumberFormat="1" applyFont="1" applyFill="1" applyBorder="1" applyAlignment="1">
      <alignment horizontal="center" vertical="center" wrapText="1"/>
    </xf>
    <xf numFmtId="0" fontId="6" fillId="0" borderId="13" xfId="16" applyFont="1" applyBorder="1" applyAlignment="1">
      <alignment horizontal="left" vertical="center" wrapText="1"/>
    </xf>
    <xf numFmtId="166" fontId="13" fillId="2" borderId="1" xfId="16" applyNumberFormat="1" applyFont="1" applyFill="1" applyBorder="1" applyAlignment="1">
      <alignment horizontal="center" vertical="center" wrapText="1"/>
    </xf>
    <xf numFmtId="165" fontId="6" fillId="7" borderId="1" xfId="16" applyNumberFormat="1" applyFont="1" applyFill="1" applyBorder="1" applyAlignment="1">
      <alignment vertical="center"/>
    </xf>
    <xf numFmtId="167" fontId="6" fillId="7" borderId="1" xfId="16" applyNumberFormat="1" applyFont="1" applyFill="1" applyBorder="1" applyAlignment="1">
      <alignment horizontal="center" vertical="center" wrapText="1"/>
    </xf>
    <xf numFmtId="167" fontId="13" fillId="2" borderId="2" xfId="16" applyNumberFormat="1" applyFont="1" applyFill="1" applyBorder="1" applyAlignment="1">
      <alignment horizontal="center" vertical="center" wrapText="1"/>
    </xf>
    <xf numFmtId="167" fontId="13" fillId="2" borderId="11" xfId="16" applyNumberFormat="1" applyFont="1" applyFill="1" applyBorder="1" applyAlignment="1">
      <alignment horizontal="center" vertical="center" wrapText="1"/>
    </xf>
    <xf numFmtId="167" fontId="13" fillId="2" borderId="12" xfId="16" applyNumberFormat="1" applyFont="1" applyFill="1" applyBorder="1" applyAlignment="1">
      <alignment horizontal="center" vertical="center" wrapText="1"/>
    </xf>
    <xf numFmtId="166" fontId="13" fillId="4" borderId="0" xfId="16" applyNumberFormat="1" applyFont="1" applyFill="1" applyAlignment="1">
      <alignment vertical="center" wrapText="1"/>
    </xf>
    <xf numFmtId="0" fontId="14" fillId="2" borderId="1" xfId="16" quotePrefix="1" applyFont="1" applyFill="1" applyBorder="1" applyAlignment="1">
      <alignment horizontal="center" vertical="center"/>
    </xf>
    <xf numFmtId="0" fontId="14" fillId="2" borderId="1" xfId="16" applyFont="1" applyFill="1" applyBorder="1" applyAlignment="1">
      <alignment horizontal="left" vertical="center" wrapText="1"/>
    </xf>
    <xf numFmtId="0" fontId="14" fillId="2" borderId="1" xfId="16" applyFont="1" applyFill="1" applyBorder="1" applyAlignment="1">
      <alignment vertical="center" wrapText="1"/>
    </xf>
    <xf numFmtId="0" fontId="14" fillId="0" borderId="13" xfId="16" applyFont="1" applyBorder="1" applyAlignment="1">
      <alignment vertical="center"/>
    </xf>
    <xf numFmtId="167" fontId="14" fillId="8" borderId="1" xfId="16" applyNumberFormat="1" applyFont="1" applyFill="1" applyBorder="1" applyAlignment="1">
      <alignment horizontal="center" vertical="center"/>
    </xf>
    <xf numFmtId="165" fontId="14" fillId="7" borderId="1" xfId="16" applyNumberFormat="1" applyFont="1" applyFill="1" applyBorder="1" applyAlignment="1">
      <alignment vertical="center"/>
    </xf>
    <xf numFmtId="167" fontId="14" fillId="7" borderId="1" xfId="16" applyNumberFormat="1" applyFont="1" applyFill="1" applyBorder="1" applyAlignment="1">
      <alignment horizontal="center" vertical="center"/>
    </xf>
    <xf numFmtId="166" fontId="14" fillId="7" borderId="1" xfId="16" applyNumberFormat="1" applyFont="1" applyFill="1" applyBorder="1" applyAlignment="1">
      <alignment horizontal="center" vertical="center"/>
    </xf>
    <xf numFmtId="166" fontId="8" fillId="4" borderId="1" xfId="16" applyNumberFormat="1" applyFont="1" applyFill="1" applyBorder="1" applyAlignment="1">
      <alignment horizontal="center" vertical="center"/>
    </xf>
    <xf numFmtId="167" fontId="8" fillId="4" borderId="1" xfId="16" applyNumberFormat="1" applyFont="1" applyFill="1" applyBorder="1" applyAlignment="1">
      <alignment horizontal="center" vertical="center"/>
    </xf>
    <xf numFmtId="167" fontId="14" fillId="4" borderId="1" xfId="16" applyNumberFormat="1" applyFont="1" applyFill="1" applyBorder="1" applyAlignment="1">
      <alignment horizontal="center" vertical="center"/>
    </xf>
    <xf numFmtId="166" fontId="14" fillId="4" borderId="1" xfId="16" applyNumberFormat="1" applyFont="1" applyFill="1" applyBorder="1" applyAlignment="1">
      <alignment horizontal="center" vertical="center"/>
    </xf>
    <xf numFmtId="166" fontId="14" fillId="4" borderId="0" xfId="16" applyNumberFormat="1" applyFont="1" applyFill="1" applyAlignment="1">
      <alignment vertical="center"/>
    </xf>
    <xf numFmtId="166" fontId="5" fillId="0" borderId="0" xfId="16" applyNumberFormat="1" applyFont="1" applyAlignment="1">
      <alignment horizontal="center" vertical="center" wrapText="1"/>
    </xf>
    <xf numFmtId="166" fontId="5" fillId="0" borderId="0" xfId="16" applyNumberFormat="1" applyFont="1" applyAlignment="1">
      <alignment vertical="center" wrapText="1"/>
    </xf>
    <xf numFmtId="166" fontId="5" fillId="0" borderId="0" xfId="16" applyNumberFormat="1" applyFont="1" applyAlignment="1">
      <alignment wrapText="1"/>
    </xf>
    <xf numFmtId="166" fontId="5" fillId="0" borderId="0" xfId="16" applyNumberFormat="1" applyFont="1" applyAlignment="1">
      <alignment horizontal="center" wrapText="1"/>
    </xf>
    <xf numFmtId="0" fontId="9" fillId="0" borderId="13" xfId="16" applyFont="1" applyBorder="1" applyAlignment="1">
      <alignment horizontal="left" vertical="center" wrapText="1"/>
    </xf>
    <xf numFmtId="0" fontId="13" fillId="0" borderId="13" xfId="16" applyFont="1" applyBorder="1" applyAlignment="1">
      <alignment vertical="center"/>
    </xf>
    <xf numFmtId="167" fontId="13" fillId="2" borderId="1" xfId="16" applyNumberFormat="1" applyFont="1" applyFill="1" applyBorder="1" applyAlignment="1">
      <alignment horizontal="center" vertical="center" wrapText="1"/>
    </xf>
    <xf numFmtId="0" fontId="13" fillId="4" borderId="0" xfId="16" applyFont="1" applyFill="1" applyAlignment="1">
      <alignment wrapText="1"/>
    </xf>
    <xf numFmtId="49" fontId="14" fillId="2" borderId="1" xfId="16" applyNumberFormat="1" applyFont="1" applyFill="1" applyBorder="1" applyAlignment="1">
      <alignment horizontal="center" vertical="center"/>
    </xf>
    <xf numFmtId="166" fontId="30" fillId="9" borderId="1" xfId="16" applyNumberFormat="1" applyFont="1" applyFill="1" applyBorder="1" applyAlignment="1">
      <alignment horizontal="center" vertical="center"/>
    </xf>
    <xf numFmtId="0" fontId="5" fillId="4" borderId="0" xfId="16" applyFont="1" applyFill="1"/>
    <xf numFmtId="167" fontId="14" fillId="0" borderId="1" xfId="16" applyNumberFormat="1" applyFont="1" applyBorder="1" applyAlignment="1">
      <alignment vertical="center"/>
    </xf>
    <xf numFmtId="49" fontId="14" fillId="10" borderId="1" xfId="16" applyNumberFormat="1" applyFont="1" applyFill="1" applyBorder="1" applyAlignment="1">
      <alignment horizontal="center" vertical="center"/>
    </xf>
    <xf numFmtId="0" fontId="14" fillId="10" borderId="1" xfId="16" applyFont="1" applyFill="1" applyBorder="1" applyAlignment="1">
      <alignment horizontal="left" vertical="center" wrapText="1"/>
    </xf>
    <xf numFmtId="49" fontId="14" fillId="11" borderId="1" xfId="16" applyNumberFormat="1" applyFont="1" applyFill="1" applyBorder="1" applyAlignment="1">
      <alignment horizontal="center" vertical="center"/>
    </xf>
    <xf numFmtId="0" fontId="31" fillId="12" borderId="1" xfId="16" applyFont="1" applyFill="1" applyBorder="1" applyAlignment="1">
      <alignment wrapText="1"/>
    </xf>
    <xf numFmtId="49" fontId="14" fillId="13" borderId="1" xfId="16" applyNumberFormat="1" applyFont="1" applyFill="1" applyBorder="1" applyAlignment="1">
      <alignment horizontal="center" vertical="center"/>
    </xf>
    <xf numFmtId="0" fontId="1" fillId="0" borderId="1" xfId="16" applyBorder="1" applyAlignment="1">
      <alignment wrapText="1"/>
    </xf>
    <xf numFmtId="167" fontId="14" fillId="13" borderId="1" xfId="16" applyNumberFormat="1" applyFont="1" applyFill="1" applyBorder="1" applyAlignment="1">
      <alignment horizontal="center" vertical="center"/>
    </xf>
    <xf numFmtId="167" fontId="5" fillId="13" borderId="1" xfId="16" applyNumberFormat="1" applyFont="1" applyFill="1" applyBorder="1" applyAlignment="1">
      <alignment horizontal="center" vertical="center"/>
    </xf>
    <xf numFmtId="166" fontId="14" fillId="13" borderId="1" xfId="16" applyNumberFormat="1" applyFont="1" applyFill="1" applyBorder="1" applyAlignment="1">
      <alignment horizontal="center" vertical="center"/>
    </xf>
    <xf numFmtId="0" fontId="31" fillId="12" borderId="1" xfId="16" applyFont="1" applyFill="1" applyBorder="1" applyAlignment="1">
      <alignment horizontal="left" wrapText="1"/>
    </xf>
    <xf numFmtId="0" fontId="40" fillId="0" borderId="1" xfId="16" applyFont="1" applyBorder="1" applyAlignment="1">
      <alignment wrapText="1"/>
    </xf>
    <xf numFmtId="167" fontId="14" fillId="2" borderId="1" xfId="16" applyNumberFormat="1" applyFont="1" applyFill="1" applyBorder="1" applyAlignment="1">
      <alignment vertical="center"/>
    </xf>
    <xf numFmtId="49" fontId="14" fillId="4" borderId="1" xfId="16" applyNumberFormat="1" applyFont="1" applyFill="1" applyBorder="1" applyAlignment="1">
      <alignment horizontal="center" vertical="center"/>
    </xf>
    <xf numFmtId="0" fontId="14" fillId="4" borderId="1" xfId="16" applyFont="1" applyFill="1" applyBorder="1" applyAlignment="1">
      <alignment horizontal="left" vertical="center" wrapText="1"/>
    </xf>
    <xf numFmtId="0" fontId="14" fillId="4" borderId="1" xfId="16" applyFont="1" applyFill="1" applyBorder="1" applyAlignment="1">
      <alignment vertical="center" wrapText="1"/>
    </xf>
    <xf numFmtId="49" fontId="14" fillId="14" borderId="1" xfId="16" applyNumberFormat="1" applyFont="1" applyFill="1" applyBorder="1" applyAlignment="1">
      <alignment horizontal="center" vertical="center"/>
    </xf>
    <xf numFmtId="166" fontId="32" fillId="9" borderId="1" xfId="16" applyNumberFormat="1" applyFont="1" applyFill="1" applyBorder="1" applyAlignment="1">
      <alignment horizontal="center" vertical="center"/>
    </xf>
    <xf numFmtId="167" fontId="5" fillId="0" borderId="0" xfId="16" applyNumberFormat="1" applyFont="1" applyAlignment="1">
      <alignment wrapText="1"/>
    </xf>
    <xf numFmtId="167" fontId="5" fillId="0" borderId="0" xfId="16" applyNumberFormat="1" applyFont="1" applyAlignment="1">
      <alignment horizontal="center" wrapText="1"/>
    </xf>
    <xf numFmtId="165" fontId="5" fillId="0" borderId="0" xfId="16" applyNumberFormat="1" applyFont="1" applyAlignment="1">
      <alignment horizontal="center" wrapText="1"/>
    </xf>
    <xf numFmtId="167" fontId="5" fillId="4" borderId="0" xfId="16" applyNumberFormat="1" applyFont="1" applyFill="1" applyAlignment="1">
      <alignment wrapText="1"/>
    </xf>
    <xf numFmtId="0" fontId="6" fillId="0" borderId="0" xfId="16" applyFont="1" applyAlignment="1">
      <alignment wrapText="1"/>
    </xf>
    <xf numFmtId="0" fontId="6" fillId="2" borderId="1" xfId="16" applyFont="1" applyFill="1" applyBorder="1" applyAlignment="1">
      <alignment horizontal="center" vertical="center" wrapText="1"/>
    </xf>
    <xf numFmtId="167" fontId="13" fillId="0" borderId="0" xfId="16" applyNumberFormat="1" applyFont="1" applyAlignment="1">
      <alignment vertical="center" wrapText="1"/>
    </xf>
    <xf numFmtId="0" fontId="14" fillId="2" borderId="1" xfId="16" applyFont="1" applyFill="1" applyBorder="1" applyAlignment="1">
      <alignment horizontal="center" vertical="center" wrapText="1"/>
    </xf>
    <xf numFmtId="167" fontId="14" fillId="8" borderId="1" xfId="16" applyNumberFormat="1" applyFont="1" applyFill="1" applyBorder="1" applyAlignment="1">
      <alignment horizontal="center" vertical="center" wrapText="1"/>
    </xf>
    <xf numFmtId="167" fontId="14" fillId="4" borderId="1" xfId="16" applyNumberFormat="1" applyFont="1" applyFill="1" applyBorder="1" applyAlignment="1">
      <alignment horizontal="center" vertical="center" wrapText="1"/>
    </xf>
    <xf numFmtId="166" fontId="14" fillId="4" borderId="1" xfId="16" applyNumberFormat="1" applyFont="1" applyFill="1" applyBorder="1" applyAlignment="1">
      <alignment horizontal="center" vertical="center" wrapText="1"/>
    </xf>
    <xf numFmtId="167" fontId="14" fillId="4" borderId="0" xfId="16" applyNumberFormat="1" applyFont="1" applyFill="1" applyAlignment="1">
      <alignment vertical="center" wrapText="1"/>
    </xf>
    <xf numFmtId="167" fontId="5" fillId="0" borderId="0" xfId="16" applyNumberFormat="1" applyFont="1" applyAlignment="1">
      <alignment vertical="center" wrapText="1"/>
    </xf>
    <xf numFmtId="165" fontId="5" fillId="0" borderId="0" xfId="16" applyNumberFormat="1" applyFont="1" applyAlignment="1">
      <alignment vertical="center" wrapText="1"/>
    </xf>
    <xf numFmtId="167" fontId="33" fillId="0" borderId="0" xfId="16" applyNumberFormat="1" applyFont="1" applyAlignment="1">
      <alignment vertical="center" wrapText="1"/>
    </xf>
    <xf numFmtId="165" fontId="6" fillId="7" borderId="1" xfId="16" applyNumberFormat="1" applyFont="1" applyFill="1" applyBorder="1" applyAlignment="1">
      <alignment horizontal="center" vertical="center" wrapText="1"/>
    </xf>
    <xf numFmtId="165" fontId="6" fillId="7" borderId="1" xfId="16" applyNumberFormat="1" applyFont="1" applyFill="1" applyBorder="1" applyAlignment="1">
      <alignment horizontal="center" vertical="center"/>
    </xf>
    <xf numFmtId="166" fontId="42" fillId="7" borderId="1" xfId="16" applyNumberFormat="1" applyFont="1" applyFill="1" applyBorder="1" applyAlignment="1">
      <alignment horizontal="center" vertical="center"/>
    </xf>
    <xf numFmtId="166" fontId="41" fillId="7" borderId="1" xfId="16" applyNumberFormat="1" applyFont="1" applyFill="1" applyBorder="1" applyAlignment="1">
      <alignment horizontal="center" vertical="center"/>
    </xf>
    <xf numFmtId="166" fontId="41" fillId="7" borderId="1" xfId="16" applyNumberFormat="1" applyFont="1" applyFill="1" applyBorder="1" applyAlignment="1">
      <alignment horizontal="center" vertical="center" wrapText="1"/>
    </xf>
    <xf numFmtId="166" fontId="42" fillId="7" borderId="1" xfId="16" applyNumberFormat="1" applyFont="1" applyFill="1" applyBorder="1" applyAlignment="1">
      <alignment horizontal="center" vertical="center" wrapText="1"/>
    </xf>
    <xf numFmtId="166" fontId="17" fillId="7" borderId="5" xfId="16" applyNumberFormat="1" applyFont="1" applyFill="1" applyBorder="1" applyAlignment="1">
      <alignment horizontal="center" vertical="center"/>
    </xf>
    <xf numFmtId="166" fontId="7" fillId="2" borderId="2" xfId="16" applyNumberFormat="1" applyFont="1" applyFill="1" applyBorder="1" applyAlignment="1">
      <alignment horizontal="center" vertical="center"/>
    </xf>
    <xf numFmtId="0" fontId="6" fillId="0" borderId="0" xfId="16" applyFont="1" applyAlignment="1">
      <alignment horizontal="center" vertical="center" wrapText="1"/>
    </xf>
    <xf numFmtId="0" fontId="13" fillId="0" borderId="0" xfId="16" applyFont="1" applyAlignment="1">
      <alignment horizontal="center" wrapText="1"/>
    </xf>
    <xf numFmtId="0" fontId="8" fillId="2" borderId="1" xfId="16" applyFont="1" applyFill="1" applyBorder="1" applyAlignment="1">
      <alignment horizontal="center" vertical="center" wrapText="1"/>
    </xf>
    <xf numFmtId="0" fontId="6" fillId="2" borderId="1" xfId="16" applyFont="1" applyFill="1" applyBorder="1" applyAlignment="1">
      <alignment horizontal="left" vertical="center" wrapText="1"/>
    </xf>
    <xf numFmtId="0" fontId="14" fillId="0" borderId="1" xfId="16" applyFont="1" applyBorder="1" applyAlignment="1">
      <alignment horizontal="left" vertical="center" wrapText="1"/>
    </xf>
    <xf numFmtId="0" fontId="5" fillId="0" borderId="0" xfId="16" applyFont="1" applyAlignment="1">
      <alignment horizontal="left" vertical="center" wrapText="1"/>
    </xf>
    <xf numFmtId="0" fontId="8" fillId="2" borderId="11" xfId="16" applyFont="1" applyFill="1" applyBorder="1" applyAlignment="1">
      <alignment horizontal="center" vertical="center" wrapText="1"/>
    </xf>
    <xf numFmtId="0" fontId="8" fillId="2" borderId="2" xfId="16" applyFont="1" applyFill="1" applyBorder="1" applyAlignment="1">
      <alignment horizontal="center" vertical="center" wrapText="1"/>
    </xf>
    <xf numFmtId="0" fontId="8" fillId="2" borderId="12" xfId="16" applyFont="1" applyFill="1" applyBorder="1" applyAlignment="1">
      <alignment horizontal="center" vertical="center" wrapText="1"/>
    </xf>
    <xf numFmtId="0" fontId="6" fillId="0" borderId="0" xfId="16" applyFont="1" applyAlignment="1">
      <alignment horizontal="center" vertical="center"/>
    </xf>
  </cellXfs>
  <cellStyles count="17">
    <cellStyle name="Normal 2" xfId="15" xr:uid="{00000000-0005-0000-0000-000000000000}"/>
    <cellStyle name="Денежный 2" xfId="1" xr:uid="{00000000-0005-0000-0000-000001000000}"/>
    <cellStyle name="Денежный 2 2" xfId="2" xr:uid="{00000000-0005-0000-0000-000002000000}"/>
    <cellStyle name="Денежный 2 2 2" xfId="3" xr:uid="{00000000-0005-0000-0000-000003000000}"/>
    <cellStyle name="Денежный 2 3" xfId="4" xr:uid="{00000000-0005-0000-0000-000004000000}"/>
    <cellStyle name="Обычный" xfId="0" builtinId="0"/>
    <cellStyle name="Обычный 2" xfId="5" xr:uid="{00000000-0005-0000-0000-000006000000}"/>
    <cellStyle name="Обычный 3" xfId="6" xr:uid="{00000000-0005-0000-0000-000007000000}"/>
    <cellStyle name="Обычный 3 2" xfId="7" xr:uid="{00000000-0005-0000-0000-000008000000}"/>
    <cellStyle name="Обычный 3 3" xfId="8" xr:uid="{00000000-0005-0000-0000-000009000000}"/>
    <cellStyle name="Обычный 4" xfId="9" xr:uid="{00000000-0005-0000-0000-00000A000000}"/>
    <cellStyle name="Обычный 4 2" xfId="10" xr:uid="{00000000-0005-0000-0000-00000B000000}"/>
    <cellStyle name="Обычный 5" xfId="11" xr:uid="{00000000-0005-0000-0000-00000C000000}"/>
    <cellStyle name="Обычный 6" xfId="16" xr:uid="{430BF35C-4E95-4EC4-B197-68FE750F9781}"/>
    <cellStyle name="Процентный" xfId="12" builtinId="5"/>
    <cellStyle name="Финансовый 2" xfId="13" xr:uid="{00000000-0005-0000-0000-00000E000000}"/>
    <cellStyle name="Финансовый 3" xfId="14" xr:uid="{00000000-0005-0000-0000-00000F000000}"/>
  </cellStyles>
  <dxfs count="6">
    <dxf>
      <fill>
        <patternFill patternType="solid">
          <fgColor theme="0" tint="-4.9989318521683403E-2"/>
          <bgColor theme="0" tint="-4.9989318521683403E-2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0" tint="-4.9989318521683403E-2"/>
          <bgColor theme="0" tint="-4.9989318521683403E-2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IV/Documents/&#1052;&#1077;&#1076;&#1080;&#1094;&#1080;&#1085;&#1089;&#1082;&#1080;&#1077;%20&#1090;&#1077;&#1093;&#1085;&#1086;&#1083;&#1086;&#1075;&#1080;&#1080;/&#1047;&#1072;&#1082;&#1086;&#1085;&#1086;&#1087;&#1088;&#1086;&#1077;&#1082;&#1090;%20&#1052;&#1077;&#1076;&#1090;&#1077;&#1093;/&#1060;&#1069;&#1054;/&#1056;&#1047;&#1053;/&#1042;&#1090;&#1086;&#1088;&#1086;&#1081;%20&#1074;&#1072;&#1088;&#1080;&#1072;&#1085;&#1090;/&#1060;&#1069;&#1054;_&#1089;&#1086;&#1079;&#1076;&#1072;&#1085;&#1080;&#1077;_&#1056;&#1052;&#1058;%20v4%20&#1087;&#1086;&#1089;&#1087;&#1077;&#1083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ЭО"/>
      <sheetName val="Источники финансирования"/>
      <sheetName val="Расходы"/>
      <sheetName val="Трудозатраты"/>
      <sheetName val="1"/>
      <sheetName val="2"/>
      <sheetName val="3"/>
      <sheetName val="4"/>
      <sheetName val="5"/>
      <sheetName val="Товары (ПО и ОС)"/>
      <sheetName val="Услуги"/>
      <sheetName val="Пр1"/>
      <sheetName val="Пр2"/>
      <sheetName val="Пр3"/>
    </sheetNames>
    <sheetDataSet>
      <sheetData sheetId="0"/>
      <sheetData sheetId="1">
        <row r="7">
          <cell r="O7">
            <v>0</v>
          </cell>
        </row>
      </sheetData>
      <sheetData sheetId="2"/>
      <sheetData sheetId="3"/>
      <sheetData sheetId="4">
        <row r="8">
          <cell r="D8">
            <v>1</v>
          </cell>
        </row>
        <row r="10">
          <cell r="D10" t="str">
            <v>1.1</v>
          </cell>
          <cell r="E10" t="str">
            <v>Разработка частного технического задания на часть (подсистему) Системы</v>
          </cell>
        </row>
        <row r="11">
          <cell r="D11" t="str">
            <v>1.2</v>
          </cell>
          <cell r="E11" t="str">
            <v>Разработка технического задания на создание Системы на создание информационной системы (подсистемы) защиты информации</v>
          </cell>
        </row>
        <row r="12">
          <cell r="D12" t="str">
            <v>1.3</v>
          </cell>
          <cell r="E12" t="str">
            <v>Разработка и согласование модели угроз безопасности информации</v>
          </cell>
        </row>
        <row r="13">
          <cell r="D13" t="str">
            <v>1.4</v>
          </cell>
          <cell r="E13" t="str">
            <v>Определение класса защищенности и уровня защищенности Системы</v>
          </cell>
        </row>
      </sheetData>
      <sheetData sheetId="5">
        <row r="10">
          <cell r="D10" t="str">
            <v>2.1</v>
          </cell>
          <cell r="E10" t="str">
            <v>Разработка документации на Систему и её части (подсистемы), разработка проектных решений</v>
          </cell>
        </row>
        <row r="11">
          <cell r="D11" t="str">
            <v>2.2</v>
          </cell>
          <cell r="E11" t="str">
            <v>Разработка или адаптация программного обеспечения, включающий разработку программного обеспечения Системы, выбор и адаптацию приобретаемого программного обеспечения, а также в установленных случаях и порядке сертификацию разработанного программного обеспечения Системы и средств защиты информации по требованиям безопасности информации</v>
          </cell>
        </row>
        <row r="31">
          <cell r="D31" t="str">
            <v>2.3</v>
          </cell>
          <cell r="E31" t="str">
            <v>Разработка рабочей документации на систему и ее части</v>
          </cell>
        </row>
        <row r="32">
          <cell r="D32" t="str">
            <v>2.4</v>
          </cell>
          <cell r="E32" t="str">
            <v>Разработка исполнительной документации</v>
          </cell>
        </row>
      </sheetData>
      <sheetData sheetId="6">
        <row r="10">
          <cell r="D10" t="str">
            <v>3.1</v>
          </cell>
          <cell r="E10" t="str">
            <v>Выполнение пусконаладочных работ</v>
          </cell>
        </row>
        <row r="11">
          <cell r="D11" t="str">
            <v>3.2</v>
          </cell>
          <cell r="E11" t="str">
            <v>Подготовка персонала</v>
          </cell>
        </row>
        <row r="12">
          <cell r="D12" t="str">
            <v>3.3</v>
          </cell>
          <cell r="E12" t="str">
            <v>Проведение предварительных испытаний</v>
          </cell>
        </row>
        <row r="13">
          <cell r="D13" t="str">
            <v>3.4</v>
          </cell>
          <cell r="E13" t="str">
            <v>Проведение опытной эксплуатации</v>
          </cell>
        </row>
        <row r="14">
          <cell r="D14" t="str">
            <v>3.5</v>
          </cell>
          <cell r="E14" t="str">
            <v>Проведение приёмочных испытаний</v>
          </cell>
        </row>
        <row r="15">
          <cell r="D15" t="str">
            <v>3.6</v>
          </cell>
          <cell r="E15" t="str">
            <v>Оформление прав на использование компонентов системы, являющихся объектами интеллектуальной собственности</v>
          </cell>
        </row>
        <row r="16">
          <cell r="D16" t="str">
            <v>3.7</v>
          </cell>
          <cell r="E16" t="str">
            <v>Проведение мероприятий по аттестации Системы требованиям защиты информации</v>
          </cell>
        </row>
      </sheetData>
      <sheetData sheetId="7">
        <row r="9">
          <cell r="AS9">
            <v>0</v>
          </cell>
        </row>
      </sheetData>
      <sheetData sheetId="8">
        <row r="9">
          <cell r="AS9">
            <v>0</v>
          </cell>
        </row>
      </sheetData>
      <sheetData sheetId="9">
        <row r="4">
          <cell r="F4" t="str">
            <v>Год закупки</v>
          </cell>
        </row>
      </sheetData>
      <sheetData sheetId="10">
        <row r="4">
          <cell r="E4" t="str">
            <v>Год закупки</v>
          </cell>
        </row>
      </sheetData>
      <sheetData sheetId="11">
        <row r="10">
          <cell r="D10" t="str">
            <v>2025 год</v>
          </cell>
          <cell r="E10" t="str">
            <v>2026 год</v>
          </cell>
          <cell r="F10" t="str">
            <v>2027 год</v>
          </cell>
          <cell r="G10" t="str">
            <v>2028 год</v>
          </cell>
        </row>
        <row r="11">
          <cell r="D11">
            <v>221.93841</v>
          </cell>
          <cell r="E11">
            <v>230.81594999999999</v>
          </cell>
          <cell r="F11">
            <v>240.04858999999999</v>
          </cell>
          <cell r="G11">
            <v>249.65053</v>
          </cell>
        </row>
        <row r="12">
          <cell r="D12">
            <v>17.311195980000001</v>
          </cell>
          <cell r="E12">
            <v>18.003644099999999</v>
          </cell>
          <cell r="F12">
            <v>18.723790019999999</v>
          </cell>
          <cell r="G12">
            <v>19.472741339999999</v>
          </cell>
        </row>
        <row r="13">
          <cell r="D13">
            <v>88.77536400000001</v>
          </cell>
          <cell r="E13">
            <v>92.32638</v>
          </cell>
          <cell r="F13">
            <v>96.019435999999999</v>
          </cell>
          <cell r="G13">
            <v>99.860212000000004</v>
          </cell>
        </row>
        <row r="14">
          <cell r="D14">
            <v>16.401248499000001</v>
          </cell>
          <cell r="E14">
            <v>17.057298705000001</v>
          </cell>
          <cell r="F14">
            <v>17.739590801000002</v>
          </cell>
          <cell r="G14">
            <v>18.449174166999999</v>
          </cell>
        </row>
        <row r="15">
          <cell r="D15">
            <v>68.885243695800014</v>
          </cell>
          <cell r="E15">
            <v>71.640654561000005</v>
          </cell>
          <cell r="F15">
            <v>74.506281364200007</v>
          </cell>
          <cell r="G15">
            <v>77.486531501400009</v>
          </cell>
        </row>
        <row r="16">
          <cell r="D16">
            <v>413.31146217480006</v>
          </cell>
          <cell r="E16">
            <v>429.843927366</v>
          </cell>
          <cell r="F16">
            <v>447.03768818520001</v>
          </cell>
          <cell r="G16">
            <v>464.9191890084</v>
          </cell>
        </row>
      </sheetData>
      <sheetData sheetId="12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A987DC1A-0312-09FD-66B0-F19F76F461EA}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74B-F727-4C99-918A-BA03905AB0CA}">
  <sheetPr>
    <tabColor rgb="FFC00000"/>
    <outlinePr summaryBelow="0" summaryRight="0"/>
    <pageSetUpPr fitToPage="1"/>
  </sheetPr>
  <dimension ref="A1:E38"/>
  <sheetViews>
    <sheetView showGridLines="0" tabSelected="1" zoomScale="93" workbookViewId="0">
      <selection activeCell="F2" sqref="F2"/>
    </sheetView>
  </sheetViews>
  <sheetFormatPr defaultColWidth="9.140625" defaultRowHeight="15" outlineLevelRow="2" x14ac:dyDescent="0.25"/>
  <cols>
    <col min="1" max="1" width="7.42578125" style="77" bestFit="1" customWidth="1"/>
    <col min="2" max="2" width="118.42578125" style="77" customWidth="1"/>
    <col min="3" max="3" width="15.42578125" style="77" customWidth="1"/>
    <col min="4" max="4" width="17.42578125" style="77" customWidth="1"/>
    <col min="5" max="5" width="20.42578125" style="77" customWidth="1"/>
    <col min="6" max="16384" width="9.140625" style="77"/>
  </cols>
  <sheetData>
    <row r="1" spans="1:5" ht="148.5" customHeight="1" x14ac:dyDescent="0.3">
      <c r="C1" s="257" t="s">
        <v>218</v>
      </c>
      <c r="D1" s="257"/>
      <c r="E1" s="257"/>
    </row>
    <row r="2" spans="1:5" ht="40.5" customHeight="1" x14ac:dyDescent="0.25">
      <c r="A2" s="256" t="s">
        <v>216</v>
      </c>
      <c r="B2" s="256"/>
      <c r="C2" s="256"/>
      <c r="D2" s="256"/>
      <c r="E2" s="256"/>
    </row>
    <row r="3" spans="1:5" ht="18.75" x14ac:dyDescent="0.3">
      <c r="A3" s="78"/>
      <c r="E3" s="79" t="s">
        <v>0</v>
      </c>
    </row>
    <row r="4" spans="1:5" s="82" customFormat="1" ht="60.6" customHeight="1" x14ac:dyDescent="0.25">
      <c r="A4" s="80" t="s">
        <v>1</v>
      </c>
      <c r="B4" s="80" t="s">
        <v>2</v>
      </c>
      <c r="C4" s="81" t="s">
        <v>3</v>
      </c>
      <c r="D4" s="81" t="s">
        <v>4</v>
      </c>
      <c r="E4" s="80" t="s">
        <v>7</v>
      </c>
    </row>
    <row r="5" spans="1:5" s="85" customFormat="1" ht="12.75" x14ac:dyDescent="0.2">
      <c r="A5" s="83">
        <v>1</v>
      </c>
      <c r="B5" s="84">
        <f>A5+1</f>
        <v>2</v>
      </c>
      <c r="C5" s="81">
        <f>B5+1</f>
        <v>3</v>
      </c>
      <c r="D5" s="81">
        <f>C5+1</f>
        <v>4</v>
      </c>
      <c r="E5" s="81">
        <f>D5+1</f>
        <v>5</v>
      </c>
    </row>
    <row r="6" spans="1:5" s="89" customFormat="1" ht="7.5" x14ac:dyDescent="0.15">
      <c r="A6" s="86"/>
      <c r="B6" s="87"/>
      <c r="C6" s="88"/>
      <c r="D6" s="88"/>
      <c r="E6" s="86"/>
    </row>
    <row r="7" spans="1:5" s="29" customFormat="1" ht="19.5" thickBot="1" x14ac:dyDescent="0.3">
      <c r="A7" s="90"/>
      <c r="B7" s="91" t="s">
        <v>9</v>
      </c>
      <c r="C7" s="92">
        <f>IF(D7&lt;=0,"",SUM(C9,C36,C38))</f>
        <v>1</v>
      </c>
      <c r="D7" s="93">
        <f>SUM(E7:E7)</f>
        <v>25302.464000000004</v>
      </c>
      <c r="E7" s="94">
        <f>SUM(E9,E36,E38)</f>
        <v>25302.464000000004</v>
      </c>
    </row>
    <row r="8" spans="1:5" s="89" customFormat="1" ht="7.5" x14ac:dyDescent="0.15">
      <c r="A8" s="86"/>
      <c r="B8" s="87"/>
      <c r="C8" s="95"/>
      <c r="D8" s="96"/>
      <c r="E8" s="86"/>
    </row>
    <row r="9" spans="1:5" s="100" customFormat="1" ht="16.5" thickBot="1" x14ac:dyDescent="0.3">
      <c r="A9" s="56" t="s">
        <v>10</v>
      </c>
      <c r="B9" s="57" t="s">
        <v>11</v>
      </c>
      <c r="C9" s="97">
        <f>IFERROR(D9/$D$7,"")</f>
        <v>1</v>
      </c>
      <c r="D9" s="98">
        <f>SUM(E9:E9)</f>
        <v>25302.464000000004</v>
      </c>
      <c r="E9" s="99">
        <f>SUM(E11,E17,E23,E32,E34)</f>
        <v>25302.464000000004</v>
      </c>
    </row>
    <row r="10" spans="1:5" s="89" customFormat="1" ht="7.5" outlineLevel="1" x14ac:dyDescent="0.15">
      <c r="A10" s="101"/>
      <c r="B10" s="102"/>
      <c r="C10" s="95"/>
      <c r="D10" s="103"/>
      <c r="E10" s="101"/>
    </row>
    <row r="11" spans="1:5" s="25" customFormat="1" ht="15.75" outlineLevel="1" x14ac:dyDescent="0.25">
      <c r="A11" s="104" t="s">
        <v>12</v>
      </c>
      <c r="B11" s="105" t="s">
        <v>13</v>
      </c>
      <c r="C11" s="106">
        <f t="shared" ref="C11:C38" si="0">IFERROR(D11/$D$7,"")</f>
        <v>4.0636042402826852E-2</v>
      </c>
      <c r="D11" s="107">
        <f>SUM(E11:E11)</f>
        <v>1028.192</v>
      </c>
      <c r="E11" s="108">
        <f>SUM(E12:E15)</f>
        <v>1028.192</v>
      </c>
    </row>
    <row r="12" spans="1:5" s="114" customFormat="1" ht="15.75" outlineLevel="2" x14ac:dyDescent="0.25">
      <c r="A12" s="109" t="str">
        <f>'[1]1'!D10</f>
        <v>1.1</v>
      </c>
      <c r="B12" s="110" t="str">
        <f>'[1]1'!E10</f>
        <v>Разработка частного технического задания на часть (подсистему) Системы</v>
      </c>
      <c r="C12" s="111">
        <f t="shared" si="0"/>
        <v>4.0636042402826852E-2</v>
      </c>
      <c r="D12" s="112">
        <f>SUM(E12:E12)</f>
        <v>1028.192</v>
      </c>
      <c r="E12" s="113">
        <v>1028.192</v>
      </c>
    </row>
    <row r="13" spans="1:5" s="114" customFormat="1" ht="31.5" outlineLevel="2" x14ac:dyDescent="0.25">
      <c r="A13" s="109" t="str">
        <f>'[1]1'!D11</f>
        <v>1.2</v>
      </c>
      <c r="B13" s="110" t="str">
        <f>'[1]1'!E11</f>
        <v>Разработка технического задания на создание Системы на создание информационной системы (подсистемы) защиты информации</v>
      </c>
      <c r="C13" s="111">
        <f t="shared" si="0"/>
        <v>0</v>
      </c>
      <c r="D13" s="112">
        <f>SUM(E13:E13)</f>
        <v>0</v>
      </c>
      <c r="E13" s="113" t="s">
        <v>217</v>
      </c>
    </row>
    <row r="14" spans="1:5" s="114" customFormat="1" ht="15.75" outlineLevel="2" x14ac:dyDescent="0.25">
      <c r="A14" s="109" t="str">
        <f>'[1]1'!D12</f>
        <v>1.3</v>
      </c>
      <c r="B14" s="110" t="str">
        <f>'[1]1'!E12</f>
        <v>Разработка и согласование модели угроз безопасности информации</v>
      </c>
      <c r="C14" s="111">
        <f t="shared" si="0"/>
        <v>0</v>
      </c>
      <c r="D14" s="112">
        <f>SUM(E14:E14)</f>
        <v>0</v>
      </c>
      <c r="E14" s="113" t="s">
        <v>217</v>
      </c>
    </row>
    <row r="15" spans="1:5" s="114" customFormat="1" ht="15.75" outlineLevel="2" x14ac:dyDescent="0.25">
      <c r="A15" s="109" t="str">
        <f>'[1]1'!D13</f>
        <v>1.4</v>
      </c>
      <c r="B15" s="110" t="str">
        <f>'[1]1'!E13</f>
        <v>Определение класса защищенности и уровня защищенности Системы</v>
      </c>
      <c r="C15" s="111">
        <f t="shared" si="0"/>
        <v>0</v>
      </c>
      <c r="D15" s="112">
        <f>SUM(E15:E15)</f>
        <v>0</v>
      </c>
      <c r="E15" s="113" t="s">
        <v>217</v>
      </c>
    </row>
    <row r="16" spans="1:5" s="33" customFormat="1" ht="7.5" outlineLevel="1" x14ac:dyDescent="0.25">
      <c r="A16" s="86"/>
      <c r="B16" s="87"/>
      <c r="C16" s="115"/>
      <c r="D16" s="96"/>
      <c r="E16" s="86"/>
    </row>
    <row r="17" spans="1:5" s="25" customFormat="1" ht="15.75" outlineLevel="1" x14ac:dyDescent="0.25">
      <c r="A17" s="104" t="s">
        <v>14</v>
      </c>
      <c r="B17" s="105" t="s">
        <v>15</v>
      </c>
      <c r="C17" s="106">
        <f t="shared" si="0"/>
        <v>0.77031802120141346</v>
      </c>
      <c r="D17" s="107">
        <f>SUM(E17:E17)</f>
        <v>19490.944000000003</v>
      </c>
      <c r="E17" s="108">
        <f t="shared" ref="E17" si="1">SUM(E18:E21)</f>
        <v>19490.944000000003</v>
      </c>
    </row>
    <row r="18" spans="1:5" s="114" customFormat="1" ht="15.75" outlineLevel="2" x14ac:dyDescent="0.25">
      <c r="A18" s="109" t="str">
        <f>'[1]2'!D10</f>
        <v>2.1</v>
      </c>
      <c r="B18" s="116" t="str">
        <f>'[1]2'!E10</f>
        <v>Разработка документации на Систему и её части (подсистемы), разработка проектных решений</v>
      </c>
      <c r="C18" s="111">
        <f t="shared" si="0"/>
        <v>0.10600706713780918</v>
      </c>
      <c r="D18" s="112">
        <f>SUM(E18:E18)</f>
        <v>2682.2400000000002</v>
      </c>
      <c r="E18" s="113">
        <v>2682.2400000000002</v>
      </c>
    </row>
    <row r="19" spans="1:5" s="114" customFormat="1" ht="63" outlineLevel="2" x14ac:dyDescent="0.25">
      <c r="A19" s="109" t="str">
        <f>'[1]2'!D11</f>
        <v>2.2</v>
      </c>
      <c r="B19" s="116" t="str">
        <f>'[1]2'!E11</f>
        <v>Разработка или адаптация программного обеспечения, включающий разработку программного обеспечения Системы, выбор и адаптацию приобретаемого программного обеспечения, а также в установленных случаях и порядке сертификацию разработанного программного обеспечения Системы и средств защиты информации по требованиям безопасности информации</v>
      </c>
      <c r="C19" s="111">
        <f t="shared" si="0"/>
        <v>0.57597173144876324</v>
      </c>
      <c r="D19" s="112">
        <f>SUM(E19:E19)</f>
        <v>14573.504000000003</v>
      </c>
      <c r="E19" s="113">
        <v>14573.504000000003</v>
      </c>
    </row>
    <row r="20" spans="1:5" s="114" customFormat="1" ht="15.75" outlineLevel="2" x14ac:dyDescent="0.25">
      <c r="A20" s="109" t="str">
        <f>'[1]2'!D31</f>
        <v>2.3</v>
      </c>
      <c r="B20" s="116" t="str">
        <f>'[1]2'!E31</f>
        <v>Разработка рабочей документации на систему и ее части</v>
      </c>
      <c r="C20" s="111">
        <f t="shared" si="0"/>
        <v>8.8339222614840993E-2</v>
      </c>
      <c r="D20" s="112">
        <f>SUM(E20:E20)</f>
        <v>2235.2000000000003</v>
      </c>
      <c r="E20" s="113">
        <v>2235.2000000000003</v>
      </c>
    </row>
    <row r="21" spans="1:5" s="114" customFormat="1" ht="15.75" outlineLevel="2" x14ac:dyDescent="0.25">
      <c r="A21" s="109" t="str">
        <f>'[1]2'!D32</f>
        <v>2.4</v>
      </c>
      <c r="B21" s="116" t="str">
        <f>'[1]2'!E32</f>
        <v>Разработка исполнительной документации</v>
      </c>
      <c r="C21" s="111">
        <f t="shared" si="0"/>
        <v>0</v>
      </c>
      <c r="D21" s="112">
        <f>SUM(E21:E21)</f>
        <v>0</v>
      </c>
      <c r="E21" s="113">
        <v>0</v>
      </c>
    </row>
    <row r="22" spans="1:5" s="33" customFormat="1" ht="7.5" outlineLevel="1" x14ac:dyDescent="0.25">
      <c r="A22" s="86"/>
      <c r="B22" s="87"/>
      <c r="C22" s="115"/>
      <c r="D22" s="96"/>
      <c r="E22" s="86"/>
    </row>
    <row r="23" spans="1:5" s="25" customFormat="1" ht="15.75" outlineLevel="1" x14ac:dyDescent="0.25">
      <c r="A23" s="104" t="s">
        <v>16</v>
      </c>
      <c r="B23" s="105" t="s">
        <v>17</v>
      </c>
      <c r="C23" s="106">
        <f t="shared" si="0"/>
        <v>0.1890459363957597</v>
      </c>
      <c r="D23" s="107">
        <f t="shared" ref="D23:D30" si="2">SUM(E23:E23)</f>
        <v>4783.3280000000004</v>
      </c>
      <c r="E23" s="108">
        <f t="shared" ref="E23" si="3">SUM(E24:E30)</f>
        <v>4783.3280000000004</v>
      </c>
    </row>
    <row r="24" spans="1:5" s="117" customFormat="1" ht="15.75" outlineLevel="2" x14ac:dyDescent="0.25">
      <c r="A24" s="109" t="str">
        <f>'[1]3'!D10</f>
        <v>3.1</v>
      </c>
      <c r="B24" s="110" t="str">
        <f>'[1]3'!E10</f>
        <v>Выполнение пусконаладочных работ</v>
      </c>
      <c r="C24" s="111">
        <f t="shared" si="0"/>
        <v>1.2367491166077736E-2</v>
      </c>
      <c r="D24" s="112">
        <f t="shared" si="2"/>
        <v>312.928</v>
      </c>
      <c r="E24" s="113">
        <v>312.928</v>
      </c>
    </row>
    <row r="25" spans="1:5" s="117" customFormat="1" ht="15.75" outlineLevel="2" x14ac:dyDescent="0.25">
      <c r="A25" s="109" t="str">
        <f>'[1]3'!D11</f>
        <v>3.2</v>
      </c>
      <c r="B25" s="110" t="str">
        <f>'[1]3'!E11</f>
        <v>Подготовка персонала</v>
      </c>
      <c r="C25" s="111">
        <f t="shared" si="0"/>
        <v>3.8869257950530034E-2</v>
      </c>
      <c r="D25" s="112">
        <f t="shared" si="2"/>
        <v>983.48800000000017</v>
      </c>
      <c r="E25" s="113">
        <v>983.48800000000017</v>
      </c>
    </row>
    <row r="26" spans="1:5" s="117" customFormat="1" ht="15.75" outlineLevel="2" x14ac:dyDescent="0.25">
      <c r="A26" s="109" t="str">
        <f>'[1]3'!D12</f>
        <v>3.3</v>
      </c>
      <c r="B26" s="110" t="str">
        <f>'[1]3'!E12</f>
        <v>Проведение предварительных испытаний</v>
      </c>
      <c r="C26" s="111">
        <f t="shared" si="0"/>
        <v>1.5901060070671373E-2</v>
      </c>
      <c r="D26" s="112">
        <f t="shared" si="2"/>
        <v>402.33599999999996</v>
      </c>
      <c r="E26" s="113">
        <v>402.33599999999996</v>
      </c>
    </row>
    <row r="27" spans="1:5" s="117" customFormat="1" ht="15.75" outlineLevel="2" x14ac:dyDescent="0.25">
      <c r="A27" s="109" t="str">
        <f>'[1]3'!D13</f>
        <v>3.4</v>
      </c>
      <c r="B27" s="110" t="str">
        <f>'[1]3'!E13</f>
        <v>Проведение опытной эксплуатации</v>
      </c>
      <c r="C27" s="111">
        <f t="shared" si="0"/>
        <v>9.5406360424028253E-2</v>
      </c>
      <c r="D27" s="112">
        <f t="shared" si="2"/>
        <v>2414.0160000000001</v>
      </c>
      <c r="E27" s="113">
        <v>2414.0160000000001</v>
      </c>
    </row>
    <row r="28" spans="1:5" s="117" customFormat="1" ht="15.75" outlineLevel="2" x14ac:dyDescent="0.25">
      <c r="A28" s="109" t="str">
        <f>'[1]3'!D14</f>
        <v>3.5</v>
      </c>
      <c r="B28" s="110" t="str">
        <f>'[1]3'!E14</f>
        <v>Проведение приёмочных испытаний</v>
      </c>
      <c r="C28" s="111">
        <f t="shared" si="0"/>
        <v>2.6501766784452301E-2</v>
      </c>
      <c r="D28" s="112">
        <f t="shared" si="2"/>
        <v>670.56000000000017</v>
      </c>
      <c r="E28" s="113">
        <v>670.56000000000017</v>
      </c>
    </row>
    <row r="29" spans="1:5" s="117" customFormat="1" ht="31.5" outlineLevel="2" x14ac:dyDescent="0.25">
      <c r="A29" s="109" t="str">
        <f>'[1]3'!D15</f>
        <v>3.6</v>
      </c>
      <c r="B29" s="110" t="str">
        <f>'[1]3'!E15</f>
        <v>Оформление прав на использование компонентов системы, являющихся объектами интеллектуальной собственности</v>
      </c>
      <c r="C29" s="111">
        <f t="shared" si="0"/>
        <v>0</v>
      </c>
      <c r="D29" s="112">
        <f t="shared" si="2"/>
        <v>0</v>
      </c>
      <c r="E29" s="113">
        <v>0</v>
      </c>
    </row>
    <row r="30" spans="1:5" s="117" customFormat="1" ht="15.75" outlineLevel="2" x14ac:dyDescent="0.25">
      <c r="A30" s="109" t="str">
        <f>'[1]3'!D16</f>
        <v>3.7</v>
      </c>
      <c r="B30" s="110" t="str">
        <f>'[1]3'!E16</f>
        <v>Проведение мероприятий по аттестации Системы требованиям защиты информации</v>
      </c>
      <c r="C30" s="111">
        <f t="shared" si="0"/>
        <v>0</v>
      </c>
      <c r="D30" s="112">
        <f t="shared" si="2"/>
        <v>0</v>
      </c>
      <c r="E30" s="113">
        <v>0</v>
      </c>
    </row>
    <row r="31" spans="1:5" s="33" customFormat="1" ht="7.5" outlineLevel="1" x14ac:dyDescent="0.25">
      <c r="A31" s="86"/>
      <c r="B31" s="87"/>
      <c r="C31" s="115"/>
      <c r="D31" s="96"/>
      <c r="E31" s="86"/>
    </row>
    <row r="32" spans="1:5" s="25" customFormat="1" ht="15.75" outlineLevel="1" x14ac:dyDescent="0.25">
      <c r="A32" s="104" t="s">
        <v>18</v>
      </c>
      <c r="B32" s="105" t="s">
        <v>19</v>
      </c>
      <c r="C32" s="106">
        <f t="shared" si="0"/>
        <v>0</v>
      </c>
      <c r="D32" s="107">
        <f>SUM(E32:E32)</f>
        <v>0</v>
      </c>
      <c r="E32" s="108">
        <f>'[1]4'!AS9</f>
        <v>0</v>
      </c>
    </row>
    <row r="33" spans="1:5" s="33" customFormat="1" ht="7.5" outlineLevel="1" x14ac:dyDescent="0.25">
      <c r="A33" s="86"/>
      <c r="B33" s="87"/>
      <c r="C33" s="115"/>
      <c r="D33" s="96"/>
      <c r="E33" s="86"/>
    </row>
    <row r="34" spans="1:5" s="25" customFormat="1" ht="15.75" outlineLevel="1" x14ac:dyDescent="0.25">
      <c r="A34" s="104" t="s">
        <v>20</v>
      </c>
      <c r="B34" s="105" t="s">
        <v>21</v>
      </c>
      <c r="C34" s="106">
        <f t="shared" si="0"/>
        <v>0</v>
      </c>
      <c r="D34" s="107">
        <f>SUM(E34:E34)</f>
        <v>0</v>
      </c>
      <c r="E34" s="108">
        <f>'[1]5'!AS9</f>
        <v>0</v>
      </c>
    </row>
    <row r="35" spans="1:5" s="89" customFormat="1" ht="7.5" x14ac:dyDescent="0.15">
      <c r="C35" s="118"/>
    </row>
    <row r="36" spans="1:5" s="100" customFormat="1" ht="16.5" thickBot="1" x14ac:dyDescent="0.3">
      <c r="A36" s="56" t="s">
        <v>22</v>
      </c>
      <c r="B36" s="57" t="s">
        <v>23</v>
      </c>
      <c r="C36" s="97">
        <f t="shared" si="0"/>
        <v>0</v>
      </c>
      <c r="D36" s="98"/>
      <c r="E36" s="99" t="s">
        <v>217</v>
      </c>
    </row>
    <row r="37" spans="1:5" s="89" customFormat="1" ht="7.5" x14ac:dyDescent="0.15">
      <c r="C37" s="118"/>
      <c r="E37" s="119"/>
    </row>
    <row r="38" spans="1:5" s="100" customFormat="1" ht="16.5" thickBot="1" x14ac:dyDescent="0.3">
      <c r="A38" s="56" t="s">
        <v>24</v>
      </c>
      <c r="B38" s="57" t="s">
        <v>25</v>
      </c>
      <c r="C38" s="97">
        <f t="shared" si="0"/>
        <v>0</v>
      </c>
      <c r="D38" s="98">
        <f>SUM(E38:E38)</f>
        <v>0</v>
      </c>
      <c r="E38" s="99" t="s">
        <v>217</v>
      </c>
    </row>
  </sheetData>
  <mergeCells count="2">
    <mergeCell ref="A2:E2"/>
    <mergeCell ref="C1:E1"/>
  </mergeCells>
  <pageMargins left="0.39370078740157477" right="0.39370078740157477" top="0.39370078740157477" bottom="0.39370078740157477" header="0.31496062992125984" footer="0.31496062992125984"/>
  <pageSetup paperSize="9" scale="77" firstPageNumber="42949672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CB5B-9206-463E-B2F6-5729834B389F}">
  <sheetPr>
    <tabColor rgb="FFE20000"/>
    <outlinePr summaryBelow="0"/>
    <pageSetUpPr fitToPage="1"/>
  </sheetPr>
  <dimension ref="A1:E30"/>
  <sheetViews>
    <sheetView showGridLines="0" zoomScale="109" workbookViewId="0">
      <selection activeCell="C10" sqref="C10"/>
    </sheetView>
  </sheetViews>
  <sheetFormatPr defaultColWidth="8.85546875" defaultRowHeight="15.75" x14ac:dyDescent="0.25"/>
  <cols>
    <col min="1" max="1" width="3.42578125" style="25" customWidth="1"/>
    <col min="2" max="2" width="6.42578125" style="26" customWidth="1"/>
    <col min="3" max="3" width="86.42578125" style="25" bestFit="1" customWidth="1"/>
    <col min="4" max="4" width="17.42578125" style="59" customWidth="1"/>
    <col min="5" max="5" width="17.42578125" style="62" customWidth="1"/>
    <col min="6" max="6" width="6.85546875" style="59" customWidth="1"/>
    <col min="7" max="16384" width="8.85546875" style="59"/>
  </cols>
  <sheetData>
    <row r="1" spans="1:5" s="25" customFormat="1" x14ac:dyDescent="0.25">
      <c r="B1" s="26"/>
      <c r="E1" s="27"/>
    </row>
    <row r="2" spans="1:5" s="29" customFormat="1" ht="18.75" x14ac:dyDescent="0.25">
      <c r="B2" s="30"/>
      <c r="C2" s="31" t="s">
        <v>215</v>
      </c>
      <c r="E2" s="32"/>
    </row>
    <row r="3" spans="1:5" s="33" customFormat="1" ht="7.5" x14ac:dyDescent="0.25">
      <c r="B3" s="34"/>
      <c r="E3" s="35"/>
    </row>
    <row r="4" spans="1:5" s="37" customFormat="1" ht="12.75" x14ac:dyDescent="0.25">
      <c r="B4" s="38"/>
      <c r="E4" s="39"/>
    </row>
    <row r="5" spans="1:5" s="40" customFormat="1" ht="25.35" customHeight="1" x14ac:dyDescent="0.25">
      <c r="B5" s="41" t="s">
        <v>1</v>
      </c>
      <c r="C5" s="42" t="s">
        <v>33</v>
      </c>
      <c r="D5" s="42" t="s">
        <v>7</v>
      </c>
      <c r="E5" s="42" t="s">
        <v>26</v>
      </c>
    </row>
    <row r="6" spans="1:5" s="44" customFormat="1" ht="12.75" x14ac:dyDescent="0.25">
      <c r="B6" s="45" t="s">
        <v>12</v>
      </c>
      <c r="C6" s="45">
        <f>B6+1</f>
        <v>2</v>
      </c>
      <c r="D6" s="45">
        <f t="shared" ref="D6:E6" si="0">C6+1</f>
        <v>3</v>
      </c>
      <c r="E6" s="45">
        <f t="shared" si="0"/>
        <v>4</v>
      </c>
    </row>
    <row r="7" spans="1:5" s="33" customFormat="1" ht="7.5" x14ac:dyDescent="0.25">
      <c r="B7" s="34"/>
      <c r="E7" s="35"/>
    </row>
    <row r="8" spans="1:5" s="50" customFormat="1" ht="19.5" thickBot="1" x14ac:dyDescent="0.35">
      <c r="A8" s="32"/>
      <c r="B8" s="47"/>
      <c r="C8" s="48" t="s">
        <v>9</v>
      </c>
      <c r="D8" s="49">
        <f>D10</f>
        <v>25302.456786732</v>
      </c>
      <c r="E8" s="49">
        <f>SUM(D8:D8)</f>
        <v>25302.456786732</v>
      </c>
    </row>
    <row r="9" spans="1:5" s="54" customFormat="1" ht="7.5" x14ac:dyDescent="0.25">
      <c r="A9" s="33"/>
      <c r="B9" s="34"/>
      <c r="C9" s="33"/>
      <c r="D9" s="52"/>
      <c r="E9" s="53"/>
    </row>
    <row r="10" spans="1:5" ht="16.5" thickBot="1" x14ac:dyDescent="0.3">
      <c r="B10" s="56" t="s">
        <v>10</v>
      </c>
      <c r="C10" s="57" t="s">
        <v>11</v>
      </c>
      <c r="D10" s="58">
        <f>D12+D18+D21+D24</f>
        <v>25302.456786732</v>
      </c>
      <c r="E10" s="58">
        <f>SUM(D10:D10)</f>
        <v>25302.456786732</v>
      </c>
    </row>
    <row r="11" spans="1:5" s="54" customFormat="1" ht="7.5" x14ac:dyDescent="0.25">
      <c r="A11" s="33"/>
      <c r="B11" s="34"/>
      <c r="C11" s="33"/>
      <c r="D11" s="52"/>
      <c r="E11" s="53"/>
    </row>
    <row r="12" spans="1:5" s="62" customFormat="1" x14ac:dyDescent="0.25">
      <c r="A12" s="27"/>
      <c r="B12" s="41">
        <v>1</v>
      </c>
      <c r="C12" s="60" t="s">
        <v>34</v>
      </c>
      <c r="D12" s="61">
        <v>14646.516709132</v>
      </c>
      <c r="E12" s="61">
        <f>SUM(D12:D12)</f>
        <v>14646.516709132</v>
      </c>
    </row>
    <row r="13" spans="1:5" x14ac:dyDescent="0.25">
      <c r="B13" s="63" t="s">
        <v>27</v>
      </c>
      <c r="C13" s="64" t="s">
        <v>35</v>
      </c>
      <c r="D13" s="65">
        <f>D16*D15</f>
        <v>13586.750194</v>
      </c>
      <c r="E13" s="61">
        <f>SUM(D13:D13)</f>
        <v>13586.750194</v>
      </c>
    </row>
    <row r="14" spans="1:5" x14ac:dyDescent="0.25">
      <c r="B14" s="63" t="s">
        <v>28</v>
      </c>
      <c r="C14" s="64" t="s">
        <v>36</v>
      </c>
      <c r="D14" s="65">
        <f>D13*0.078</f>
        <v>1059.766515132</v>
      </c>
      <c r="E14" s="61">
        <f>SUM(D14:D14)</f>
        <v>1059.766515132</v>
      </c>
    </row>
    <row r="15" spans="1:5" s="70" customFormat="1" ht="15" x14ac:dyDescent="0.25">
      <c r="A15" s="66"/>
      <c r="B15" s="67"/>
      <c r="C15" s="68" t="s">
        <v>37</v>
      </c>
      <c r="D15" s="255">
        <v>56.6</v>
      </c>
      <c r="E15" s="69"/>
    </row>
    <row r="16" spans="1:5" s="70" customFormat="1" thickBot="1" x14ac:dyDescent="0.3">
      <c r="A16" s="66"/>
      <c r="B16" s="71"/>
      <c r="C16" s="72" t="s">
        <v>38</v>
      </c>
      <c r="D16" s="73">
        <v>240.04858999999999</v>
      </c>
      <c r="E16" s="74"/>
    </row>
    <row r="17" spans="1:5" s="54" customFormat="1" ht="7.5" x14ac:dyDescent="0.25">
      <c r="A17" s="33"/>
      <c r="B17" s="34"/>
      <c r="C17" s="33"/>
      <c r="E17" s="75"/>
    </row>
    <row r="18" spans="1:5" s="62" customFormat="1" x14ac:dyDescent="0.25">
      <c r="A18" s="27"/>
      <c r="B18" s="41" t="s">
        <v>14</v>
      </c>
      <c r="C18" s="60" t="s">
        <v>39</v>
      </c>
      <c r="D18" s="61">
        <f>D13*0.4</f>
        <v>5434.7000776000004</v>
      </c>
      <c r="E18" s="61">
        <f>SUM(D18:D18)</f>
        <v>5434.7000776000004</v>
      </c>
    </row>
    <row r="19" spans="1:5" s="70" customFormat="1" ht="30.75" thickBot="1" x14ac:dyDescent="0.3">
      <c r="A19" s="66"/>
      <c r="B19" s="71"/>
      <c r="C19" s="76" t="s">
        <v>40</v>
      </c>
      <c r="D19" s="1">
        <v>0.4</v>
      </c>
      <c r="E19" s="74"/>
    </row>
    <row r="20" spans="1:5" s="54" customFormat="1" ht="7.5" x14ac:dyDescent="0.25">
      <c r="A20" s="33"/>
      <c r="B20" s="34"/>
      <c r="C20" s="33"/>
      <c r="D20" s="52"/>
      <c r="E20" s="53"/>
    </row>
    <row r="21" spans="1:5" s="62" customFormat="1" x14ac:dyDescent="0.25">
      <c r="A21" s="27"/>
      <c r="B21" s="41" t="s">
        <v>16</v>
      </c>
      <c r="C21" s="60" t="s">
        <v>41</v>
      </c>
      <c r="D21" s="61">
        <v>1004.09</v>
      </c>
      <c r="E21" s="61">
        <f>SUM(D21:D21)</f>
        <v>1004.09</v>
      </c>
    </row>
    <row r="22" spans="1:5" s="70" customFormat="1" thickBot="1" x14ac:dyDescent="0.3">
      <c r="A22" s="66"/>
      <c r="B22" s="71"/>
      <c r="C22" s="76" t="s">
        <v>42</v>
      </c>
      <c r="D22" s="1">
        <v>0.05</v>
      </c>
      <c r="E22" s="74"/>
    </row>
    <row r="23" spans="1:5" s="54" customFormat="1" ht="7.5" x14ac:dyDescent="0.25">
      <c r="A23" s="33"/>
      <c r="B23" s="34"/>
      <c r="C23" s="33"/>
      <c r="E23" s="75"/>
    </row>
    <row r="24" spans="1:5" s="62" customFormat="1" x14ac:dyDescent="0.25">
      <c r="A24" s="27"/>
      <c r="B24" s="41" t="s">
        <v>18</v>
      </c>
      <c r="C24" s="60" t="s">
        <v>43</v>
      </c>
      <c r="D24" s="61">
        <v>4217.1499999999996</v>
      </c>
      <c r="E24" s="61">
        <f>SUM(D24:D24)</f>
        <v>4217.1499999999996</v>
      </c>
    </row>
    <row r="25" spans="1:5" s="70" customFormat="1" thickBot="1" x14ac:dyDescent="0.3">
      <c r="A25" s="66"/>
      <c r="B25" s="71"/>
      <c r="C25" s="76" t="s">
        <v>44</v>
      </c>
      <c r="D25" s="1">
        <v>0.2</v>
      </c>
      <c r="E25" s="74"/>
    </row>
    <row r="26" spans="1:5" s="54" customFormat="1" ht="7.5" x14ac:dyDescent="0.25">
      <c r="A26" s="33"/>
      <c r="B26" s="34"/>
      <c r="C26" s="33"/>
      <c r="E26" s="75"/>
    </row>
    <row r="27" spans="1:5" ht="16.5" thickBot="1" x14ac:dyDescent="0.3">
      <c r="B27" s="56" t="s">
        <v>22</v>
      </c>
      <c r="C27" s="57" t="s">
        <v>23</v>
      </c>
      <c r="D27" s="58">
        <v>0</v>
      </c>
      <c r="E27" s="58">
        <f>SUM(D27:D27)</f>
        <v>0</v>
      </c>
    </row>
    <row r="28" spans="1:5" s="54" customFormat="1" ht="7.5" x14ac:dyDescent="0.25">
      <c r="A28" s="33"/>
      <c r="B28" s="34"/>
      <c r="C28" s="33"/>
      <c r="E28" s="75"/>
    </row>
    <row r="29" spans="1:5" ht="16.5" thickBot="1" x14ac:dyDescent="0.3">
      <c r="B29" s="56" t="s">
        <v>24</v>
      </c>
      <c r="C29" s="57" t="s">
        <v>25</v>
      </c>
      <c r="D29" s="58">
        <v>0</v>
      </c>
      <c r="E29" s="58">
        <f>SUM(D29:D29)</f>
        <v>0</v>
      </c>
    </row>
    <row r="30" spans="1:5" s="54" customFormat="1" ht="7.5" x14ac:dyDescent="0.25">
      <c r="A30" s="33"/>
      <c r="B30" s="34"/>
      <c r="C30" s="33"/>
      <c r="D30" s="52"/>
      <c r="E30" s="53"/>
    </row>
  </sheetData>
  <sheetProtection selectLockedCells="1" selectUnlockedCells="1"/>
  <pageMargins left="0.39370078740157477" right="0.39370078740157477" top="0.39370078740157477" bottom="0.39370078740157477" header="0.31496062992125984" footer="0.31496062992125984"/>
  <pageSetup paperSize="9" scale="67" firstPageNumber="4294967295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905E-4084-4FEB-95DE-99BBB429E92F}">
  <sheetPr>
    <tabColor rgb="FFE20000"/>
    <pageSetUpPr fitToPage="1"/>
  </sheetPr>
  <dimension ref="A1:G136"/>
  <sheetViews>
    <sheetView showGridLines="0" zoomScale="60" workbookViewId="0">
      <selection activeCell="E7" sqref="E7"/>
    </sheetView>
  </sheetViews>
  <sheetFormatPr defaultColWidth="8.85546875" defaultRowHeight="15.75" x14ac:dyDescent="0.25"/>
  <cols>
    <col min="1" max="1" width="6.42578125" style="26" customWidth="1"/>
    <col min="2" max="2" width="63.42578125" style="25" bestFit="1" customWidth="1"/>
    <col min="3" max="3" width="43.42578125" style="25" customWidth="1"/>
    <col min="4" max="4" width="17.42578125" style="59" customWidth="1"/>
    <col min="5" max="5" width="17.42578125" style="62" customWidth="1"/>
    <col min="6" max="6" width="7.42578125" style="59" customWidth="1"/>
    <col min="7" max="7" width="11.42578125" style="51" customWidth="1"/>
    <col min="8" max="16384" width="8.85546875" style="59"/>
  </cols>
  <sheetData>
    <row r="1" spans="1:7" s="25" customFormat="1" x14ac:dyDescent="0.25">
      <c r="A1" s="26"/>
      <c r="E1" s="27"/>
      <c r="G1" s="28"/>
    </row>
    <row r="2" spans="1:7" s="29" customFormat="1" ht="18.75" x14ac:dyDescent="0.25">
      <c r="A2" s="30"/>
      <c r="B2" s="31" t="s">
        <v>45</v>
      </c>
      <c r="C2" s="31"/>
      <c r="E2" s="32"/>
      <c r="G2" s="28"/>
    </row>
    <row r="3" spans="1:7" s="37" customFormat="1" ht="12.75" x14ac:dyDescent="0.25">
      <c r="A3" s="38"/>
      <c r="E3" s="39"/>
      <c r="G3" s="36"/>
    </row>
    <row r="4" spans="1:7" s="40" customFormat="1" ht="30" customHeight="1" x14ac:dyDescent="0.25">
      <c r="A4" s="41" t="s">
        <v>1</v>
      </c>
      <c r="B4" s="42" t="s">
        <v>46</v>
      </c>
      <c r="C4" s="42" t="s">
        <v>47</v>
      </c>
      <c r="D4" s="42" t="s">
        <v>7</v>
      </c>
      <c r="E4" s="42" t="s">
        <v>26</v>
      </c>
      <c r="G4" s="43"/>
    </row>
    <row r="5" spans="1:7" s="44" customFormat="1" ht="12.75" x14ac:dyDescent="0.25">
      <c r="A5" s="45" t="s">
        <v>12</v>
      </c>
      <c r="B5" s="45">
        <v>2</v>
      </c>
      <c r="C5" s="45">
        <v>3</v>
      </c>
      <c r="D5" s="45" t="s">
        <v>18</v>
      </c>
      <c r="E5" s="45" t="s">
        <v>20</v>
      </c>
      <c r="G5" s="46"/>
    </row>
    <row r="6" spans="1:7" s="121" customFormat="1" ht="7.5" x14ac:dyDescent="0.25">
      <c r="A6" s="120"/>
      <c r="B6" s="120"/>
      <c r="C6" s="120"/>
      <c r="D6" s="120"/>
      <c r="E6" s="120"/>
      <c r="G6" s="36"/>
    </row>
    <row r="7" spans="1:7" s="125" customFormat="1" ht="19.5" thickBot="1" x14ac:dyDescent="0.3">
      <c r="A7" s="122"/>
      <c r="B7" s="123"/>
      <c r="C7" s="124" t="s">
        <v>48</v>
      </c>
      <c r="D7" s="254">
        <f>SUM(D9:D41)</f>
        <v>56.600000000000016</v>
      </c>
      <c r="E7" s="254">
        <f>SUM(D7:D7)</f>
        <v>56.600000000000016</v>
      </c>
      <c r="G7" s="51"/>
    </row>
    <row r="8" spans="1:7" s="121" customFormat="1" ht="7.5" x14ac:dyDescent="0.25">
      <c r="A8" s="126"/>
      <c r="B8" s="126"/>
      <c r="C8" s="126"/>
      <c r="D8" s="126"/>
      <c r="E8" s="126"/>
    </row>
    <row r="9" spans="1:7" x14ac:dyDescent="0.25">
      <c r="A9" s="127" t="s">
        <v>12</v>
      </c>
      <c r="B9" s="128" t="s">
        <v>49</v>
      </c>
      <c r="C9" s="128" t="s">
        <v>50</v>
      </c>
      <c r="D9" s="131">
        <v>3.9000000000000004</v>
      </c>
      <c r="E9" s="130">
        <f t="shared" ref="E9:E41" si="0">SUM(D9:D9)</f>
        <v>3.9000000000000004</v>
      </c>
      <c r="G9" s="55"/>
    </row>
    <row r="10" spans="1:7" x14ac:dyDescent="0.25">
      <c r="A10" s="127">
        <f>A9+1</f>
        <v>2</v>
      </c>
      <c r="B10" s="128" t="s">
        <v>49</v>
      </c>
      <c r="C10" s="128" t="s">
        <v>51</v>
      </c>
      <c r="D10" s="131">
        <v>0</v>
      </c>
      <c r="E10" s="130">
        <f t="shared" si="0"/>
        <v>0</v>
      </c>
    </row>
    <row r="11" spans="1:7" x14ac:dyDescent="0.25">
      <c r="A11" s="127">
        <f t="shared" ref="A11:A41" si="1">A10+1</f>
        <v>3</v>
      </c>
      <c r="B11" s="128" t="s">
        <v>49</v>
      </c>
      <c r="C11" s="128" t="s">
        <v>52</v>
      </c>
      <c r="D11" s="131">
        <v>2</v>
      </c>
      <c r="E11" s="130">
        <f t="shared" si="0"/>
        <v>2</v>
      </c>
    </row>
    <row r="12" spans="1:7" x14ac:dyDescent="0.25">
      <c r="A12" s="127">
        <f t="shared" si="1"/>
        <v>4</v>
      </c>
      <c r="B12" s="128" t="s">
        <v>49</v>
      </c>
      <c r="C12" s="128" t="s">
        <v>53</v>
      </c>
      <c r="D12" s="131">
        <v>0</v>
      </c>
      <c r="E12" s="130">
        <f t="shared" si="0"/>
        <v>0</v>
      </c>
    </row>
    <row r="13" spans="1:7" x14ac:dyDescent="0.25">
      <c r="A13" s="127">
        <f t="shared" si="1"/>
        <v>5</v>
      </c>
      <c r="B13" s="128" t="s">
        <v>49</v>
      </c>
      <c r="C13" s="128" t="s">
        <v>54</v>
      </c>
      <c r="D13" s="131">
        <v>3.5999999999999996</v>
      </c>
      <c r="E13" s="130">
        <f t="shared" si="0"/>
        <v>3.5999999999999996</v>
      </c>
    </row>
    <row r="14" spans="1:7" x14ac:dyDescent="0.25">
      <c r="A14" s="127">
        <f t="shared" si="1"/>
        <v>6</v>
      </c>
      <c r="B14" s="128" t="s">
        <v>55</v>
      </c>
      <c r="C14" s="128" t="s">
        <v>56</v>
      </c>
      <c r="D14" s="131">
        <v>0</v>
      </c>
      <c r="E14" s="130">
        <f t="shared" si="0"/>
        <v>0</v>
      </c>
    </row>
    <row r="15" spans="1:7" x14ac:dyDescent="0.25">
      <c r="A15" s="127">
        <f t="shared" si="1"/>
        <v>7</v>
      </c>
      <c r="B15" s="128" t="s">
        <v>55</v>
      </c>
      <c r="C15" s="128" t="s">
        <v>57</v>
      </c>
      <c r="D15" s="131">
        <v>4</v>
      </c>
      <c r="E15" s="130">
        <f t="shared" si="0"/>
        <v>4</v>
      </c>
    </row>
    <row r="16" spans="1:7" x14ac:dyDescent="0.25">
      <c r="A16" s="127">
        <f t="shared" si="1"/>
        <v>8</v>
      </c>
      <c r="B16" s="128" t="s">
        <v>55</v>
      </c>
      <c r="C16" s="128" t="s">
        <v>58</v>
      </c>
      <c r="D16" s="131">
        <v>19.2</v>
      </c>
      <c r="E16" s="130">
        <f t="shared" si="0"/>
        <v>19.2</v>
      </c>
    </row>
    <row r="17" spans="1:7" x14ac:dyDescent="0.25">
      <c r="A17" s="127">
        <f t="shared" si="1"/>
        <v>9</v>
      </c>
      <c r="B17" s="128" t="s">
        <v>55</v>
      </c>
      <c r="C17" s="128" t="s">
        <v>59</v>
      </c>
      <c r="D17" s="131">
        <v>0.1</v>
      </c>
      <c r="E17" s="130">
        <f t="shared" si="0"/>
        <v>0.1</v>
      </c>
      <c r="G17" s="55"/>
    </row>
    <row r="18" spans="1:7" x14ac:dyDescent="0.25">
      <c r="A18" s="127">
        <f t="shared" si="1"/>
        <v>10</v>
      </c>
      <c r="B18" s="128" t="s">
        <v>55</v>
      </c>
      <c r="C18" s="128" t="s">
        <v>60</v>
      </c>
      <c r="D18" s="131">
        <v>0</v>
      </c>
      <c r="E18" s="130">
        <f t="shared" si="0"/>
        <v>0</v>
      </c>
    </row>
    <row r="19" spans="1:7" x14ac:dyDescent="0.25">
      <c r="A19" s="127">
        <f t="shared" si="1"/>
        <v>11</v>
      </c>
      <c r="B19" s="128" t="s">
        <v>55</v>
      </c>
      <c r="C19" s="128" t="s">
        <v>61</v>
      </c>
      <c r="D19" s="131">
        <v>0</v>
      </c>
      <c r="E19" s="130">
        <f t="shared" si="0"/>
        <v>0</v>
      </c>
    </row>
    <row r="20" spans="1:7" x14ac:dyDescent="0.25">
      <c r="A20" s="127">
        <f t="shared" si="1"/>
        <v>12</v>
      </c>
      <c r="B20" s="128" t="s">
        <v>62</v>
      </c>
      <c r="C20" s="128" t="s">
        <v>63</v>
      </c>
      <c r="D20" s="131">
        <v>0</v>
      </c>
      <c r="E20" s="130">
        <f t="shared" si="0"/>
        <v>0</v>
      </c>
    </row>
    <row r="21" spans="1:7" x14ac:dyDescent="0.25">
      <c r="A21" s="127">
        <f t="shared" si="1"/>
        <v>13</v>
      </c>
      <c r="B21" s="128" t="s">
        <v>62</v>
      </c>
      <c r="C21" s="128" t="s">
        <v>64</v>
      </c>
      <c r="D21" s="131">
        <v>0</v>
      </c>
      <c r="E21" s="130">
        <f t="shared" si="0"/>
        <v>0</v>
      </c>
    </row>
    <row r="22" spans="1:7" x14ac:dyDescent="0.25">
      <c r="A22" s="127">
        <f t="shared" si="1"/>
        <v>14</v>
      </c>
      <c r="B22" s="128" t="s">
        <v>62</v>
      </c>
      <c r="C22" s="128" t="s">
        <v>65</v>
      </c>
      <c r="D22" s="131">
        <v>1</v>
      </c>
      <c r="E22" s="130">
        <f t="shared" si="0"/>
        <v>1</v>
      </c>
    </row>
    <row r="23" spans="1:7" x14ac:dyDescent="0.25">
      <c r="A23" s="127">
        <f t="shared" si="1"/>
        <v>15</v>
      </c>
      <c r="B23" s="128" t="s">
        <v>62</v>
      </c>
      <c r="C23" s="128" t="s">
        <v>66</v>
      </c>
      <c r="D23" s="131">
        <v>3.6</v>
      </c>
      <c r="E23" s="130">
        <f t="shared" si="0"/>
        <v>3.6</v>
      </c>
    </row>
    <row r="24" spans="1:7" x14ac:dyDescent="0.25">
      <c r="A24" s="127">
        <f t="shared" si="1"/>
        <v>16</v>
      </c>
      <c r="B24" s="128" t="s">
        <v>62</v>
      </c>
      <c r="C24" s="128" t="s">
        <v>67</v>
      </c>
      <c r="D24" s="131">
        <v>11.6</v>
      </c>
      <c r="E24" s="130">
        <f t="shared" si="0"/>
        <v>11.6</v>
      </c>
    </row>
    <row r="25" spans="1:7" x14ac:dyDescent="0.25">
      <c r="A25" s="127">
        <f t="shared" si="1"/>
        <v>17</v>
      </c>
      <c r="B25" s="128" t="s">
        <v>62</v>
      </c>
      <c r="C25" s="128" t="s">
        <v>68</v>
      </c>
      <c r="D25" s="131">
        <v>2.7000000000000006</v>
      </c>
      <c r="E25" s="130">
        <f t="shared" si="0"/>
        <v>2.7000000000000006</v>
      </c>
    </row>
    <row r="26" spans="1:7" x14ac:dyDescent="0.25">
      <c r="A26" s="127">
        <f t="shared" si="1"/>
        <v>18</v>
      </c>
      <c r="B26" s="128" t="s">
        <v>62</v>
      </c>
      <c r="C26" s="128" t="s">
        <v>69</v>
      </c>
      <c r="D26" s="131">
        <v>2.7</v>
      </c>
      <c r="E26" s="130">
        <f t="shared" si="0"/>
        <v>2.7</v>
      </c>
    </row>
    <row r="27" spans="1:7" x14ac:dyDescent="0.25">
      <c r="A27" s="127">
        <f t="shared" si="1"/>
        <v>19</v>
      </c>
      <c r="B27" s="128" t="s">
        <v>70</v>
      </c>
      <c r="C27" s="128" t="s">
        <v>63</v>
      </c>
      <c r="D27" s="131">
        <v>0</v>
      </c>
      <c r="E27" s="130">
        <f t="shared" si="0"/>
        <v>0</v>
      </c>
    </row>
    <row r="28" spans="1:7" x14ac:dyDescent="0.25">
      <c r="A28" s="127">
        <f t="shared" si="1"/>
        <v>20</v>
      </c>
      <c r="B28" s="128" t="s">
        <v>70</v>
      </c>
      <c r="C28" s="128" t="s">
        <v>71</v>
      </c>
      <c r="D28" s="131">
        <v>0.5</v>
      </c>
      <c r="E28" s="130">
        <f t="shared" si="0"/>
        <v>0.5</v>
      </c>
    </row>
    <row r="29" spans="1:7" x14ac:dyDescent="0.25">
      <c r="A29" s="127">
        <f t="shared" si="1"/>
        <v>21</v>
      </c>
      <c r="B29" s="128" t="s">
        <v>70</v>
      </c>
      <c r="C29" s="128" t="s">
        <v>72</v>
      </c>
      <c r="D29" s="131">
        <v>0</v>
      </c>
      <c r="E29" s="130">
        <f t="shared" si="0"/>
        <v>0</v>
      </c>
    </row>
    <row r="30" spans="1:7" ht="31.5" x14ac:dyDescent="0.25">
      <c r="A30" s="127">
        <f t="shared" si="1"/>
        <v>22</v>
      </c>
      <c r="B30" s="128" t="s">
        <v>73</v>
      </c>
      <c r="C30" s="128" t="s">
        <v>74</v>
      </c>
      <c r="D30" s="131">
        <v>0</v>
      </c>
      <c r="E30" s="130">
        <f t="shared" si="0"/>
        <v>0</v>
      </c>
    </row>
    <row r="31" spans="1:7" ht="31.5" x14ac:dyDescent="0.25">
      <c r="A31" s="127">
        <f t="shared" si="1"/>
        <v>23</v>
      </c>
      <c r="B31" s="128" t="s">
        <v>73</v>
      </c>
      <c r="C31" s="128" t="s">
        <v>75</v>
      </c>
      <c r="D31" s="131">
        <v>0</v>
      </c>
      <c r="E31" s="130">
        <f t="shared" si="0"/>
        <v>0</v>
      </c>
    </row>
    <row r="32" spans="1:7" ht="31.5" x14ac:dyDescent="0.25">
      <c r="A32" s="127">
        <f t="shared" si="1"/>
        <v>24</v>
      </c>
      <c r="B32" s="128" t="s">
        <v>73</v>
      </c>
      <c r="C32" s="128" t="s">
        <v>76</v>
      </c>
      <c r="D32" s="131">
        <v>0.5</v>
      </c>
      <c r="E32" s="130">
        <f t="shared" si="0"/>
        <v>0.5</v>
      </c>
    </row>
    <row r="33" spans="1:7" ht="31.5" x14ac:dyDescent="0.25">
      <c r="A33" s="127">
        <f t="shared" si="1"/>
        <v>25</v>
      </c>
      <c r="B33" s="128" t="s">
        <v>73</v>
      </c>
      <c r="C33" s="128" t="s">
        <v>77</v>
      </c>
      <c r="D33" s="131">
        <v>0</v>
      </c>
      <c r="E33" s="130">
        <f t="shared" si="0"/>
        <v>0</v>
      </c>
    </row>
    <row r="34" spans="1:7" ht="31.5" x14ac:dyDescent="0.25">
      <c r="A34" s="127">
        <f t="shared" si="1"/>
        <v>26</v>
      </c>
      <c r="B34" s="128" t="s">
        <v>73</v>
      </c>
      <c r="C34" s="128" t="s">
        <v>78</v>
      </c>
      <c r="D34" s="131">
        <v>0.7</v>
      </c>
      <c r="E34" s="130">
        <f t="shared" si="0"/>
        <v>0.7</v>
      </c>
    </row>
    <row r="35" spans="1:7" x14ac:dyDescent="0.25">
      <c r="A35" s="127">
        <f t="shared" si="1"/>
        <v>27</v>
      </c>
      <c r="B35" s="128" t="s">
        <v>79</v>
      </c>
      <c r="C35" s="128" t="s">
        <v>80</v>
      </c>
      <c r="D35" s="131">
        <v>0</v>
      </c>
      <c r="E35" s="130">
        <f t="shared" si="0"/>
        <v>0</v>
      </c>
    </row>
    <row r="36" spans="1:7" x14ac:dyDescent="0.25">
      <c r="A36" s="127">
        <f t="shared" si="1"/>
        <v>28</v>
      </c>
      <c r="B36" s="128" t="s">
        <v>79</v>
      </c>
      <c r="C36" s="128" t="s">
        <v>81</v>
      </c>
      <c r="D36" s="131">
        <v>0.5</v>
      </c>
      <c r="E36" s="130">
        <f t="shared" si="0"/>
        <v>0.5</v>
      </c>
    </row>
    <row r="37" spans="1:7" x14ac:dyDescent="0.25">
      <c r="A37" s="127">
        <f t="shared" si="1"/>
        <v>29</v>
      </c>
      <c r="B37" s="128" t="s">
        <v>79</v>
      </c>
      <c r="C37" s="128" t="s">
        <v>82</v>
      </c>
      <c r="D37" s="129">
        <v>0</v>
      </c>
      <c r="E37" s="130">
        <f t="shared" si="0"/>
        <v>0</v>
      </c>
    </row>
    <row r="38" spans="1:7" x14ac:dyDescent="0.25">
      <c r="A38" s="127">
        <f t="shared" si="1"/>
        <v>30</v>
      </c>
      <c r="B38" s="128" t="s">
        <v>79</v>
      </c>
      <c r="C38" s="128" t="s">
        <v>83</v>
      </c>
      <c r="D38" s="129">
        <v>0</v>
      </c>
      <c r="E38" s="130">
        <f t="shared" si="0"/>
        <v>0</v>
      </c>
    </row>
    <row r="39" spans="1:7" x14ac:dyDescent="0.25">
      <c r="A39" s="127">
        <f t="shared" si="1"/>
        <v>31</v>
      </c>
      <c r="B39" s="128" t="s">
        <v>79</v>
      </c>
      <c r="C39" s="128" t="s">
        <v>58</v>
      </c>
      <c r="D39" s="129">
        <v>0</v>
      </c>
      <c r="E39" s="130">
        <f t="shared" si="0"/>
        <v>0</v>
      </c>
      <c r="G39" s="55"/>
    </row>
    <row r="40" spans="1:7" x14ac:dyDescent="0.25">
      <c r="A40" s="127">
        <f t="shared" si="1"/>
        <v>32</v>
      </c>
      <c r="B40" s="128" t="s">
        <v>84</v>
      </c>
      <c r="C40" s="128" t="s">
        <v>85</v>
      </c>
      <c r="D40" s="129">
        <v>0</v>
      </c>
      <c r="E40" s="130">
        <f t="shared" si="0"/>
        <v>0</v>
      </c>
    </row>
    <row r="41" spans="1:7" x14ac:dyDescent="0.25">
      <c r="A41" s="127">
        <f t="shared" si="1"/>
        <v>33</v>
      </c>
      <c r="B41" s="128" t="s">
        <v>84</v>
      </c>
      <c r="C41" s="128" t="s">
        <v>86</v>
      </c>
      <c r="D41" s="129">
        <v>0</v>
      </c>
      <c r="E41" s="130">
        <f t="shared" si="0"/>
        <v>0</v>
      </c>
    </row>
    <row r="46" spans="1:7" ht="15.6" customHeight="1" x14ac:dyDescent="0.25"/>
    <row r="76" ht="15.6" customHeight="1" x14ac:dyDescent="0.25"/>
    <row r="104" ht="15.6" customHeight="1" x14ac:dyDescent="0.25"/>
    <row r="136" ht="15.6" customHeight="1" x14ac:dyDescent="0.25"/>
  </sheetData>
  <sheetProtection selectLockedCells="1" selectUnlockedCells="1"/>
  <pageMargins left="0.39370078740157477" right="0.39370078740157477" top="0.39370078740157477" bottom="0.39370078740157477" header="0.31496062992125984" footer="0.31496062992125984"/>
  <pageSetup paperSize="9" scale="61" firstPageNumber="429496729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349BA-7559-4D2D-BD90-F3AADE8D8E96}">
  <sheetPr>
    <tabColor theme="0" tint="-0.249977111117893"/>
    <outlinePr summaryRight="0"/>
  </sheetPr>
  <dimension ref="A1:BO20"/>
  <sheetViews>
    <sheetView showGridLines="0" zoomScale="50" zoomScaleNormal="50" workbookViewId="0">
      <pane xSplit="3" ySplit="9" topLeftCell="D10" activePane="bottomRight" state="frozen"/>
      <selection activeCell="AE10" sqref="AE10"/>
      <selection pane="topRight"/>
      <selection pane="bottomLeft"/>
      <selection pane="bottomRight" activeCell="E9" sqref="E9"/>
    </sheetView>
  </sheetViews>
  <sheetFormatPr defaultColWidth="9.140625" defaultRowHeight="15" outlineLevelCol="1" x14ac:dyDescent="0.25"/>
  <cols>
    <col min="1" max="1" width="6.7109375" style="164" bestFit="1" customWidth="1"/>
    <col min="2" max="2" width="70" style="164" customWidth="1"/>
    <col min="3" max="3" width="75.85546875" style="164" customWidth="1"/>
    <col min="4" max="4" width="15.42578125" style="207" customWidth="1"/>
    <col min="5" max="5" width="15" style="206" customWidth="1"/>
    <col min="6" max="6" width="13" style="206" customWidth="1"/>
    <col min="7" max="24" width="15.42578125" style="206" customWidth="1" outlineLevel="1"/>
    <col min="25" max="25" width="15.42578125" style="207" hidden="1" customWidth="1"/>
    <col min="26" max="26" width="15" style="206" hidden="1" customWidth="1"/>
    <col min="27" max="27" width="13" style="206" hidden="1" customWidth="1" collapsed="1"/>
    <col min="28" max="45" width="15.42578125" style="206" hidden="1" customWidth="1" outlineLevel="1"/>
    <col min="46" max="46" width="2" style="164" hidden="1" customWidth="1" collapsed="1"/>
    <col min="47" max="47" width="15.42578125" style="207" hidden="1" customWidth="1"/>
    <col min="48" max="48" width="15" style="206" hidden="1" customWidth="1"/>
    <col min="49" max="49" width="13" style="206" hidden="1" customWidth="1" collapsed="1"/>
    <col min="50" max="67" width="15.42578125" style="206" hidden="1" customWidth="1" outlineLevel="1"/>
    <col min="68" max="16384" width="9.140625" style="206"/>
  </cols>
  <sheetData>
    <row r="1" spans="1:67" s="164" customFormat="1" x14ac:dyDescent="0.25">
      <c r="D1" s="165"/>
      <c r="Y1" s="165"/>
      <c r="AU1" s="165"/>
    </row>
    <row r="2" spans="1:67" s="164" customFormat="1" ht="18.75" customHeight="1" x14ac:dyDescent="0.25">
      <c r="B2" s="32" t="s">
        <v>87</v>
      </c>
      <c r="C2" s="166"/>
      <c r="D2" s="166"/>
      <c r="Y2" s="166"/>
      <c r="AT2" s="166"/>
      <c r="AU2" s="166"/>
    </row>
    <row r="3" spans="1:67" s="169" customFormat="1" ht="12.75" x14ac:dyDescent="0.2">
      <c r="A3" s="167"/>
      <c r="B3" s="168"/>
      <c r="C3" s="168"/>
      <c r="D3" s="168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68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68"/>
      <c r="AU3" s="168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</row>
    <row r="4" spans="1:67" s="169" customFormat="1" ht="12.75" x14ac:dyDescent="0.2">
      <c r="A4" s="167"/>
      <c r="B4" s="168"/>
      <c r="C4" s="168"/>
      <c r="D4" s="168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68"/>
      <c r="AA4" s="170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68"/>
      <c r="AU4" s="168"/>
      <c r="AW4" s="170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</row>
    <row r="5" spans="1:67" s="164" customFormat="1" ht="16.5" customHeight="1" x14ac:dyDescent="0.25">
      <c r="A5" s="258" t="s">
        <v>1</v>
      </c>
      <c r="B5" s="258" t="s">
        <v>88</v>
      </c>
      <c r="C5" s="258" t="s">
        <v>89</v>
      </c>
      <c r="D5" s="258" t="str">
        <f>"Трудозатраты на 2027 год (в чел-мес)"</f>
        <v>Трудозатраты на 2027 год (в чел-мес)</v>
      </c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 t="str">
        <f>"Трудозатраты на "&amp;AA4&amp;" (в чел-мес)"</f>
        <v>Трудозатраты на  (в чел-мес)</v>
      </c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172"/>
      <c r="AU5" s="258" t="str">
        <f>"Трудозатраты на "&amp;AW4&amp;" (в чел-мес)"</f>
        <v>Трудозатраты на  (в чел-мес)</v>
      </c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</row>
    <row r="6" spans="1:67" s="164" customFormat="1" ht="55.35" customHeight="1" x14ac:dyDescent="0.25">
      <c r="A6" s="258"/>
      <c r="B6" s="258"/>
      <c r="C6" s="258"/>
      <c r="D6" s="173"/>
      <c r="E6" s="174"/>
      <c r="F6" s="174"/>
      <c r="G6" s="258" t="s">
        <v>49</v>
      </c>
      <c r="H6" s="258"/>
      <c r="I6" s="258"/>
      <c r="J6" s="258"/>
      <c r="K6" s="258"/>
      <c r="L6" s="258" t="s">
        <v>55</v>
      </c>
      <c r="M6" s="258"/>
      <c r="N6" s="258"/>
      <c r="O6" s="258"/>
      <c r="P6" s="258"/>
      <c r="Q6" s="80" t="s">
        <v>62</v>
      </c>
      <c r="R6" s="80" t="s">
        <v>70</v>
      </c>
      <c r="S6" s="258" t="s">
        <v>73</v>
      </c>
      <c r="T6" s="258"/>
      <c r="U6" s="258" t="s">
        <v>79</v>
      </c>
      <c r="V6" s="258"/>
      <c r="W6" s="258"/>
      <c r="X6" s="258"/>
      <c r="Y6" s="173"/>
      <c r="Z6" s="174"/>
      <c r="AA6" s="174"/>
      <c r="AB6" s="258" t="s">
        <v>49</v>
      </c>
      <c r="AC6" s="258"/>
      <c r="AD6" s="258"/>
      <c r="AE6" s="258"/>
      <c r="AF6" s="258"/>
      <c r="AG6" s="258" t="s">
        <v>55</v>
      </c>
      <c r="AH6" s="258"/>
      <c r="AI6" s="258"/>
      <c r="AJ6" s="258"/>
      <c r="AK6" s="258"/>
      <c r="AL6" s="80" t="s">
        <v>62</v>
      </c>
      <c r="AM6" s="80" t="s">
        <v>70</v>
      </c>
      <c r="AN6" s="258" t="s">
        <v>73</v>
      </c>
      <c r="AO6" s="258"/>
      <c r="AP6" s="258" t="s">
        <v>79</v>
      </c>
      <c r="AQ6" s="258"/>
      <c r="AR6" s="258"/>
      <c r="AS6" s="258"/>
      <c r="AT6" s="172"/>
      <c r="AU6" s="173"/>
      <c r="AV6" s="174"/>
      <c r="AW6" s="174"/>
      <c r="AX6" s="258" t="s">
        <v>49</v>
      </c>
      <c r="AY6" s="258"/>
      <c r="AZ6" s="258"/>
      <c r="BA6" s="258"/>
      <c r="BB6" s="258"/>
      <c r="BC6" s="258" t="s">
        <v>55</v>
      </c>
      <c r="BD6" s="258"/>
      <c r="BE6" s="258"/>
      <c r="BF6" s="258"/>
      <c r="BG6" s="258"/>
      <c r="BH6" s="80" t="s">
        <v>62</v>
      </c>
      <c r="BI6" s="80" t="s">
        <v>70</v>
      </c>
      <c r="BJ6" s="258" t="s">
        <v>73</v>
      </c>
      <c r="BK6" s="258"/>
      <c r="BL6" s="258" t="s">
        <v>79</v>
      </c>
      <c r="BM6" s="258"/>
      <c r="BN6" s="258"/>
      <c r="BO6" s="258"/>
    </row>
    <row r="7" spans="1:67" s="164" customFormat="1" ht="38.25" x14ac:dyDescent="0.25">
      <c r="A7" s="258"/>
      <c r="B7" s="258"/>
      <c r="C7" s="258"/>
      <c r="D7" s="175" t="s">
        <v>90</v>
      </c>
      <c r="E7" s="176" t="s">
        <v>91</v>
      </c>
      <c r="F7" s="176" t="s">
        <v>92</v>
      </c>
      <c r="G7" s="177" t="s">
        <v>50</v>
      </c>
      <c r="H7" s="177" t="s">
        <v>51</v>
      </c>
      <c r="I7" s="177" t="s">
        <v>52</v>
      </c>
      <c r="J7" s="177" t="s">
        <v>53</v>
      </c>
      <c r="K7" s="177" t="s">
        <v>54</v>
      </c>
      <c r="L7" s="177" t="s">
        <v>56</v>
      </c>
      <c r="M7" s="177" t="s">
        <v>57</v>
      </c>
      <c r="N7" s="177" t="s">
        <v>59</v>
      </c>
      <c r="O7" s="177" t="s">
        <v>60</v>
      </c>
      <c r="P7" s="177" t="s">
        <v>61</v>
      </c>
      <c r="Q7" s="177" t="s">
        <v>69</v>
      </c>
      <c r="R7" s="177" t="s">
        <v>71</v>
      </c>
      <c r="S7" s="177" t="s">
        <v>74</v>
      </c>
      <c r="T7" s="177" t="s">
        <v>75</v>
      </c>
      <c r="U7" s="177" t="s">
        <v>80</v>
      </c>
      <c r="V7" s="177" t="s">
        <v>81</v>
      </c>
      <c r="W7" s="177" t="s">
        <v>82</v>
      </c>
      <c r="X7" s="177" t="s">
        <v>83</v>
      </c>
      <c r="Y7" s="175" t="s">
        <v>90</v>
      </c>
      <c r="Z7" s="176" t="s">
        <v>91</v>
      </c>
      <c r="AA7" s="176" t="s">
        <v>92</v>
      </c>
      <c r="AB7" s="177" t="s">
        <v>50</v>
      </c>
      <c r="AC7" s="177" t="s">
        <v>51</v>
      </c>
      <c r="AD7" s="177" t="s">
        <v>52</v>
      </c>
      <c r="AE7" s="177" t="s">
        <v>53</v>
      </c>
      <c r="AF7" s="177" t="s">
        <v>54</v>
      </c>
      <c r="AG7" s="177" t="s">
        <v>56</v>
      </c>
      <c r="AH7" s="177" t="s">
        <v>57</v>
      </c>
      <c r="AI7" s="177" t="s">
        <v>59</v>
      </c>
      <c r="AJ7" s="177" t="s">
        <v>60</v>
      </c>
      <c r="AK7" s="177" t="s">
        <v>61</v>
      </c>
      <c r="AL7" s="177" t="s">
        <v>69</v>
      </c>
      <c r="AM7" s="177" t="s">
        <v>71</v>
      </c>
      <c r="AN7" s="177" t="s">
        <v>74</v>
      </c>
      <c r="AO7" s="177" t="s">
        <v>75</v>
      </c>
      <c r="AP7" s="177" t="s">
        <v>80</v>
      </c>
      <c r="AQ7" s="177" t="s">
        <v>81</v>
      </c>
      <c r="AR7" s="177" t="s">
        <v>82</v>
      </c>
      <c r="AS7" s="177" t="s">
        <v>83</v>
      </c>
      <c r="AT7" s="172"/>
      <c r="AU7" s="175" t="s">
        <v>90</v>
      </c>
      <c r="AV7" s="176" t="s">
        <v>91</v>
      </c>
      <c r="AW7" s="176" t="s">
        <v>92</v>
      </c>
      <c r="AX7" s="177" t="s">
        <v>50</v>
      </c>
      <c r="AY7" s="177" t="s">
        <v>51</v>
      </c>
      <c r="AZ7" s="177" t="s">
        <v>52</v>
      </c>
      <c r="BA7" s="177" t="s">
        <v>53</v>
      </c>
      <c r="BB7" s="177" t="s">
        <v>54</v>
      </c>
      <c r="BC7" s="177" t="s">
        <v>56</v>
      </c>
      <c r="BD7" s="177" t="s">
        <v>57</v>
      </c>
      <c r="BE7" s="177" t="s">
        <v>59</v>
      </c>
      <c r="BF7" s="177" t="s">
        <v>60</v>
      </c>
      <c r="BG7" s="177" t="s">
        <v>61</v>
      </c>
      <c r="BH7" s="177" t="s">
        <v>69</v>
      </c>
      <c r="BI7" s="177" t="s">
        <v>71</v>
      </c>
      <c r="BJ7" s="177" t="s">
        <v>74</v>
      </c>
      <c r="BK7" s="177" t="s">
        <v>75</v>
      </c>
      <c r="BL7" s="177" t="s">
        <v>80</v>
      </c>
      <c r="BM7" s="177" t="s">
        <v>81</v>
      </c>
      <c r="BN7" s="177" t="s">
        <v>82</v>
      </c>
      <c r="BO7" s="177" t="s">
        <v>83</v>
      </c>
    </row>
    <row r="8" spans="1:67" s="181" customFormat="1" ht="12.75" x14ac:dyDescent="0.2">
      <c r="A8" s="83">
        <v>1</v>
      </c>
      <c r="B8" s="83">
        <f>A8+1</f>
        <v>2</v>
      </c>
      <c r="C8" s="83">
        <f>B8+1</f>
        <v>3</v>
      </c>
      <c r="D8" s="83">
        <f t="shared" ref="D8:M8" si="0">C8+1</f>
        <v>4</v>
      </c>
      <c r="E8" s="83">
        <f t="shared" si="0"/>
        <v>5</v>
      </c>
      <c r="F8" s="83">
        <f t="shared" si="0"/>
        <v>6</v>
      </c>
      <c r="G8" s="83">
        <f t="shared" si="0"/>
        <v>7</v>
      </c>
      <c r="H8" s="83">
        <f t="shared" si="0"/>
        <v>8</v>
      </c>
      <c r="I8" s="83">
        <f t="shared" si="0"/>
        <v>9</v>
      </c>
      <c r="J8" s="83">
        <f t="shared" si="0"/>
        <v>10</v>
      </c>
      <c r="K8" s="83">
        <f t="shared" si="0"/>
        <v>11</v>
      </c>
      <c r="L8" s="83">
        <f t="shared" si="0"/>
        <v>12</v>
      </c>
      <c r="M8" s="83">
        <f t="shared" si="0"/>
        <v>13</v>
      </c>
      <c r="N8" s="83">
        <f t="shared" ref="N8:X8" si="1">M8+1</f>
        <v>14</v>
      </c>
      <c r="O8" s="83">
        <f t="shared" si="1"/>
        <v>15</v>
      </c>
      <c r="P8" s="83">
        <f t="shared" si="1"/>
        <v>16</v>
      </c>
      <c r="Q8" s="83">
        <f t="shared" si="1"/>
        <v>17</v>
      </c>
      <c r="R8" s="83">
        <f t="shared" si="1"/>
        <v>18</v>
      </c>
      <c r="S8" s="83">
        <f t="shared" si="1"/>
        <v>19</v>
      </c>
      <c r="T8" s="83">
        <f t="shared" si="1"/>
        <v>20</v>
      </c>
      <c r="U8" s="83">
        <f t="shared" si="1"/>
        <v>21</v>
      </c>
      <c r="V8" s="83">
        <f t="shared" si="1"/>
        <v>22</v>
      </c>
      <c r="W8" s="83">
        <f t="shared" si="1"/>
        <v>23</v>
      </c>
      <c r="X8" s="83">
        <f t="shared" si="1"/>
        <v>24</v>
      </c>
      <c r="Y8" s="179">
        <f>X8+1</f>
        <v>25</v>
      </c>
      <c r="Z8" s="180">
        <f t="shared" ref="Z8:AS8" si="2">Y8+1</f>
        <v>26</v>
      </c>
      <c r="AA8" s="180">
        <f t="shared" si="2"/>
        <v>27</v>
      </c>
      <c r="AB8" s="83">
        <f t="shared" si="2"/>
        <v>28</v>
      </c>
      <c r="AC8" s="83">
        <f t="shared" si="2"/>
        <v>29</v>
      </c>
      <c r="AD8" s="83">
        <f t="shared" si="2"/>
        <v>30</v>
      </c>
      <c r="AE8" s="83">
        <f t="shared" si="2"/>
        <v>31</v>
      </c>
      <c r="AF8" s="83">
        <f t="shared" si="2"/>
        <v>32</v>
      </c>
      <c r="AG8" s="83">
        <f t="shared" si="2"/>
        <v>33</v>
      </c>
      <c r="AH8" s="83">
        <f t="shared" si="2"/>
        <v>34</v>
      </c>
      <c r="AI8" s="83">
        <f t="shared" si="2"/>
        <v>35</v>
      </c>
      <c r="AJ8" s="83">
        <f t="shared" si="2"/>
        <v>36</v>
      </c>
      <c r="AK8" s="83">
        <f t="shared" si="2"/>
        <v>37</v>
      </c>
      <c r="AL8" s="83">
        <f t="shared" si="2"/>
        <v>38</v>
      </c>
      <c r="AM8" s="83">
        <f t="shared" si="2"/>
        <v>39</v>
      </c>
      <c r="AN8" s="83">
        <f t="shared" si="2"/>
        <v>40</v>
      </c>
      <c r="AO8" s="83">
        <f t="shared" si="2"/>
        <v>41</v>
      </c>
      <c r="AP8" s="83">
        <f t="shared" si="2"/>
        <v>42</v>
      </c>
      <c r="AQ8" s="83">
        <f t="shared" si="2"/>
        <v>43</v>
      </c>
      <c r="AR8" s="83">
        <f t="shared" si="2"/>
        <v>44</v>
      </c>
      <c r="AS8" s="83">
        <f t="shared" si="2"/>
        <v>45</v>
      </c>
      <c r="AT8" s="178"/>
      <c r="AU8" s="179">
        <f>AS8+1</f>
        <v>46</v>
      </c>
      <c r="AV8" s="180">
        <f t="shared" ref="AV8:BO8" si="3">AU8+1</f>
        <v>47</v>
      </c>
      <c r="AW8" s="180">
        <f t="shared" si="3"/>
        <v>48</v>
      </c>
      <c r="AX8" s="83">
        <f t="shared" si="3"/>
        <v>49</v>
      </c>
      <c r="AY8" s="83">
        <f t="shared" si="3"/>
        <v>50</v>
      </c>
      <c r="AZ8" s="83">
        <f t="shared" si="3"/>
        <v>51</v>
      </c>
      <c r="BA8" s="83">
        <f t="shared" si="3"/>
        <v>52</v>
      </c>
      <c r="BB8" s="83">
        <f t="shared" si="3"/>
        <v>53</v>
      </c>
      <c r="BC8" s="83">
        <f t="shared" si="3"/>
        <v>54</v>
      </c>
      <c r="BD8" s="83">
        <f t="shared" si="3"/>
        <v>55</v>
      </c>
      <c r="BE8" s="83">
        <f t="shared" si="3"/>
        <v>56</v>
      </c>
      <c r="BF8" s="83">
        <f t="shared" si="3"/>
        <v>57</v>
      </c>
      <c r="BG8" s="83">
        <f t="shared" si="3"/>
        <v>58</v>
      </c>
      <c r="BH8" s="83">
        <f t="shared" si="3"/>
        <v>59</v>
      </c>
      <c r="BI8" s="83">
        <f t="shared" si="3"/>
        <v>60</v>
      </c>
      <c r="BJ8" s="83">
        <f t="shared" si="3"/>
        <v>61</v>
      </c>
      <c r="BK8" s="83">
        <f t="shared" si="3"/>
        <v>62</v>
      </c>
      <c r="BL8" s="83">
        <f t="shared" si="3"/>
        <v>63</v>
      </c>
      <c r="BM8" s="83">
        <f t="shared" si="3"/>
        <v>64</v>
      </c>
      <c r="BN8" s="83">
        <f t="shared" si="3"/>
        <v>65</v>
      </c>
      <c r="BO8" s="83">
        <f t="shared" si="3"/>
        <v>66</v>
      </c>
    </row>
    <row r="9" spans="1:67" s="190" customFormat="1" ht="32.1" customHeight="1" x14ac:dyDescent="0.25">
      <c r="A9" s="182" t="s">
        <v>12</v>
      </c>
      <c r="B9" s="259" t="s">
        <v>93</v>
      </c>
      <c r="C9" s="259"/>
      <c r="D9" s="184"/>
      <c r="E9" s="249">
        <f>SUM(E10:E13)</f>
        <v>1028.192</v>
      </c>
      <c r="F9" s="249">
        <f>SUM(F10:F13)</f>
        <v>2.2999999999999998</v>
      </c>
      <c r="G9" s="249">
        <f t="shared" ref="G9:X9" si="4">SUM(G10:G13)</f>
        <v>0.2</v>
      </c>
      <c r="H9" s="249">
        <f t="shared" si="4"/>
        <v>0</v>
      </c>
      <c r="I9" s="249">
        <f t="shared" si="4"/>
        <v>0</v>
      </c>
      <c r="J9" s="249">
        <f t="shared" si="4"/>
        <v>0</v>
      </c>
      <c r="K9" s="249">
        <f t="shared" si="4"/>
        <v>0.5</v>
      </c>
      <c r="L9" s="249">
        <f t="shared" si="4"/>
        <v>0</v>
      </c>
      <c r="M9" s="249">
        <f t="shared" si="4"/>
        <v>1</v>
      </c>
      <c r="N9" s="249">
        <f t="shared" si="4"/>
        <v>0.1</v>
      </c>
      <c r="O9" s="249">
        <f t="shared" si="4"/>
        <v>0</v>
      </c>
      <c r="P9" s="249">
        <f t="shared" si="4"/>
        <v>0</v>
      </c>
      <c r="Q9" s="249">
        <f t="shared" si="4"/>
        <v>0</v>
      </c>
      <c r="R9" s="249">
        <f t="shared" si="4"/>
        <v>0</v>
      </c>
      <c r="S9" s="249">
        <f t="shared" si="4"/>
        <v>0</v>
      </c>
      <c r="T9" s="249">
        <f t="shared" si="4"/>
        <v>0</v>
      </c>
      <c r="U9" s="249">
        <f t="shared" si="4"/>
        <v>0</v>
      </c>
      <c r="V9" s="249">
        <f t="shared" si="4"/>
        <v>0.5</v>
      </c>
      <c r="W9" s="249">
        <f t="shared" si="4"/>
        <v>0</v>
      </c>
      <c r="X9" s="249">
        <f t="shared" si="4"/>
        <v>0</v>
      </c>
      <c r="Y9" s="184"/>
      <c r="Z9" s="185" t="e">
        <f>IF(#REF!="+",AA9*HLOOKUP(AA$4,[1]Пр1!$D$10:$G$16,7,0),SUMIFS(Z:Z,#REF!,$A9))</f>
        <v>#REF!</v>
      </c>
      <c r="AA9" s="186" t="e">
        <f>SUMIFS(AA$10:AA$9994,#REF!,"+")</f>
        <v>#REF!</v>
      </c>
      <c r="AB9" s="188" t="e">
        <f>SUMIFS(AB$10:AB$9994,#REF!,"+")</f>
        <v>#REF!</v>
      </c>
      <c r="AC9" s="187" t="e">
        <f>SUMIFS(AC$10:AC$9994,#REF!,"+")</f>
        <v>#REF!</v>
      </c>
      <c r="AD9" s="187" t="e">
        <f>SUMIFS(AD$10:AD$9994,#REF!,"+")</f>
        <v>#REF!</v>
      </c>
      <c r="AE9" s="187" t="e">
        <f>SUMIFS(AE$10:AE$9994,#REF!,"+")</f>
        <v>#REF!</v>
      </c>
      <c r="AF9" s="187" t="e">
        <f>SUMIFS(AF$10:AF$9994,#REF!,"+")</f>
        <v>#REF!</v>
      </c>
      <c r="AG9" s="187" t="e">
        <f>SUMIFS(AG$10:AG$9994,#REF!,"+")</f>
        <v>#REF!</v>
      </c>
      <c r="AH9" s="187" t="e">
        <f>SUMIFS(AH$10:AH$9994,#REF!,"+")</f>
        <v>#REF!</v>
      </c>
      <c r="AI9" s="187" t="e">
        <f>SUMIFS(AI$10:AI$9994,#REF!,"+")</f>
        <v>#REF!</v>
      </c>
      <c r="AJ9" s="187" t="e">
        <f>SUMIFS(AJ$10:AJ$9994,#REF!,"+")</f>
        <v>#REF!</v>
      </c>
      <c r="AK9" s="187" t="e">
        <f>SUMIFS(AK$10:AK$9994,#REF!,"+")</f>
        <v>#REF!</v>
      </c>
      <c r="AL9" s="187" t="e">
        <f>SUMIFS(AL$10:AL$9994,#REF!,"+")</f>
        <v>#REF!</v>
      </c>
      <c r="AM9" s="187" t="e">
        <f>SUMIFS(AM$10:AM$9994,#REF!,"+")</f>
        <v>#REF!</v>
      </c>
      <c r="AN9" s="187" t="e">
        <f>SUMIFS(AN$10:AN$9994,#REF!,"+")</f>
        <v>#REF!</v>
      </c>
      <c r="AO9" s="187" t="e">
        <f>SUMIFS(AO$10:AO$9994,#REF!,"+")</f>
        <v>#REF!</v>
      </c>
      <c r="AP9" s="187" t="e">
        <f>SUMIFS(AP$10:AP$9994,#REF!,"+")</f>
        <v>#REF!</v>
      </c>
      <c r="AQ9" s="187" t="e">
        <f>SUMIFS(AQ$10:AQ$9994,#REF!,"+")</f>
        <v>#REF!</v>
      </c>
      <c r="AR9" s="187" t="e">
        <f>SUMIFS(AR$10:AR$9994,#REF!,"+")</f>
        <v>#REF!</v>
      </c>
      <c r="AS9" s="189" t="e">
        <f>SUMIFS(AS$10:AS$9994,#REF!,"+")</f>
        <v>#REF!</v>
      </c>
      <c r="AT9" s="183"/>
      <c r="AU9" s="184"/>
      <c r="AV9" s="185" t="e">
        <f>IF(#REF!="+",AW9*HLOOKUP(AW$4,[1]Пр1!$D$10:$G$16,7,0),SUMIFS(AV:AV,#REF!,$A9))</f>
        <v>#REF!</v>
      </c>
      <c r="AW9" s="186" t="e">
        <f>SUMIFS(AW$10:AW$9994,#REF!,"+")</f>
        <v>#REF!</v>
      </c>
      <c r="AX9" s="188" t="e">
        <f>SUMIFS(AX$10:AX$9994,#REF!,"+")</f>
        <v>#REF!</v>
      </c>
      <c r="AY9" s="187" t="e">
        <f>SUMIFS(AY$10:AY$9994,#REF!,"+")</f>
        <v>#REF!</v>
      </c>
      <c r="AZ9" s="187" t="e">
        <f>SUMIFS(AZ$10:AZ$9994,#REF!,"+")</f>
        <v>#REF!</v>
      </c>
      <c r="BA9" s="187" t="e">
        <f>SUMIFS(BA$10:BA$9994,#REF!,"+")</f>
        <v>#REF!</v>
      </c>
      <c r="BB9" s="187" t="e">
        <f>SUMIFS(BB$10:BB$9994,#REF!,"+")</f>
        <v>#REF!</v>
      </c>
      <c r="BC9" s="187" t="e">
        <f>SUMIFS(BC$10:BC$9994,#REF!,"+")</f>
        <v>#REF!</v>
      </c>
      <c r="BD9" s="187" t="e">
        <f>SUMIFS(BD$10:BD$9994,#REF!,"+")</f>
        <v>#REF!</v>
      </c>
      <c r="BE9" s="187" t="e">
        <f>SUMIFS(BE$10:BE$9994,#REF!,"+")</f>
        <v>#REF!</v>
      </c>
      <c r="BF9" s="187" t="e">
        <f>SUMIFS(BF$10:BF$9994,#REF!,"+")</f>
        <v>#REF!</v>
      </c>
      <c r="BG9" s="187" t="e">
        <f>SUMIFS(BG$10:BG$9994,#REF!,"+")</f>
        <v>#REF!</v>
      </c>
      <c r="BH9" s="187" t="e">
        <f>SUMIFS(BH$10:BH$9994,#REF!,"+")</f>
        <v>#REF!</v>
      </c>
      <c r="BI9" s="187" t="e">
        <f>SUMIFS(BI$10:BI$9994,#REF!,"+")</f>
        <v>#REF!</v>
      </c>
      <c r="BJ9" s="187" t="e">
        <f>SUMIFS(BJ$10:BJ$9994,#REF!,"+")</f>
        <v>#REF!</v>
      </c>
      <c r="BK9" s="187" t="e">
        <f>SUMIFS(BK$10:BK$9994,#REF!,"+")</f>
        <v>#REF!</v>
      </c>
      <c r="BL9" s="187" t="e">
        <f>SUMIFS(BL$10:BL$9994,#REF!,"+")</f>
        <v>#REF!</v>
      </c>
      <c r="BM9" s="187" t="e">
        <f>SUMIFS(BM$10:BM$9994,#REF!,"+")</f>
        <v>#REF!</v>
      </c>
      <c r="BN9" s="187" t="e">
        <f>SUMIFS(BN$10:BN$9994,#REF!,"+")</f>
        <v>#REF!</v>
      </c>
      <c r="BO9" s="189" t="e">
        <f>SUMIFS(BO$10:BO$9994,#REF!,"+")</f>
        <v>#REF!</v>
      </c>
    </row>
    <row r="10" spans="1:67" s="59" customFormat="1" ht="31.5" x14ac:dyDescent="0.25">
      <c r="A10" s="191" t="s">
        <v>27</v>
      </c>
      <c r="B10" s="192" t="s">
        <v>94</v>
      </c>
      <c r="C10" s="193" t="s">
        <v>95</v>
      </c>
      <c r="D10" s="195"/>
      <c r="E10" s="196">
        <f>447.04*F10</f>
        <v>1028.192</v>
      </c>
      <c r="F10" s="198">
        <f>SUM(G10:X10)</f>
        <v>2.2999999999999998</v>
      </c>
      <c r="G10" s="199">
        <v>0.2</v>
      </c>
      <c r="H10" s="200"/>
      <c r="I10" s="200"/>
      <c r="J10" s="200"/>
      <c r="K10" s="199">
        <v>0.5</v>
      </c>
      <c r="L10" s="200"/>
      <c r="M10" s="199">
        <v>1</v>
      </c>
      <c r="N10" s="199">
        <v>0.1</v>
      </c>
      <c r="O10" s="200"/>
      <c r="P10" s="200"/>
      <c r="Q10" s="200"/>
      <c r="R10" s="200"/>
      <c r="S10" s="200">
        <v>0</v>
      </c>
      <c r="T10" s="129"/>
      <c r="U10" s="129">
        <v>0</v>
      </c>
      <c r="V10" s="131">
        <v>0.5</v>
      </c>
      <c r="W10" s="129">
        <v>0</v>
      </c>
      <c r="X10" s="129">
        <v>0</v>
      </c>
      <c r="Y10" s="195"/>
      <c r="Z10" s="196" t="e">
        <f>IF(#REF!="+",AA10*HLOOKUP(AA$4,[1]Пр1!$D$10:$G$16,7,0),SUMIFS(Z:Z,#REF!,$A10))</f>
        <v>#REF!</v>
      </c>
      <c r="AA10" s="197" t="e">
        <f>IF(#REF!="+",SUM(AB10:AS10),"")</f>
        <v>#REF!</v>
      </c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94"/>
      <c r="AU10" s="195"/>
      <c r="AV10" s="196" t="e">
        <f>IF(#REF!="+",AW10*HLOOKUP(AW$4,[1]Пр1!$D$10:$G$16,7,0),SUMIFS(AV:AV,#REF!,$A10))</f>
        <v>#REF!</v>
      </c>
      <c r="AW10" s="197" t="e">
        <f>IF(#REF!="+",SUM(AX10:BO10),"")</f>
        <v>#REF!</v>
      </c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</row>
    <row r="11" spans="1:67" s="203" customFormat="1" ht="47.25" x14ac:dyDescent="0.25">
      <c r="A11" s="191" t="s">
        <v>28</v>
      </c>
      <c r="B11" s="192" t="s">
        <v>96</v>
      </c>
      <c r="C11" s="193" t="s">
        <v>97</v>
      </c>
      <c r="D11" s="195"/>
      <c r="E11" s="196">
        <f t="shared" ref="E11:E13" si="5">447.04*F11</f>
        <v>0</v>
      </c>
      <c r="F11" s="198">
        <f t="shared" ref="F11:F13" si="6">SUM(G11:X11)</f>
        <v>0</v>
      </c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2">
        <v>0</v>
      </c>
      <c r="V11" s="201">
        <v>0</v>
      </c>
      <c r="W11" s="201">
        <v>0</v>
      </c>
      <c r="X11" s="201">
        <v>0</v>
      </c>
      <c r="Y11" s="195"/>
      <c r="Z11" s="196" t="e">
        <f>IF(#REF!="+",AA11*HLOOKUP(AA$4,[1]Пр1!$D$10:$G$16,7,0),SUMIFS(Z:Z,#REF!,$A11))</f>
        <v>#REF!</v>
      </c>
      <c r="AA11" s="197" t="e">
        <f>IF(#REF!="+",SUM(AB11:AS11),"")</f>
        <v>#REF!</v>
      </c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194"/>
      <c r="AU11" s="195"/>
      <c r="AV11" s="196" t="e">
        <f>IF(#REF!="+",AW11*HLOOKUP(AW$4,[1]Пр1!$D$10:$G$16,7,0),SUMIFS(AV:AV,#REF!,$A11))</f>
        <v>#REF!</v>
      </c>
      <c r="AW11" s="197" t="e">
        <f>IF(#REF!="+",SUM(AX11:BO11),"")</f>
        <v>#REF!</v>
      </c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</row>
    <row r="12" spans="1:67" s="203" customFormat="1" ht="31.5" x14ac:dyDescent="0.25">
      <c r="A12" s="191" t="s">
        <v>98</v>
      </c>
      <c r="B12" s="192" t="s">
        <v>99</v>
      </c>
      <c r="C12" s="193" t="s">
        <v>100</v>
      </c>
      <c r="D12" s="195"/>
      <c r="E12" s="196">
        <f t="shared" si="5"/>
        <v>0</v>
      </c>
      <c r="F12" s="198">
        <f t="shared" si="6"/>
        <v>0</v>
      </c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2">
        <v>0</v>
      </c>
      <c r="V12" s="201">
        <v>0</v>
      </c>
      <c r="W12" s="201">
        <v>0</v>
      </c>
      <c r="X12" s="201">
        <v>0</v>
      </c>
      <c r="Y12" s="195"/>
      <c r="Z12" s="196" t="e">
        <f>IF(#REF!="+",AA12*HLOOKUP(AA$4,[1]Пр1!$D$10:$G$16,7,0),SUMIFS(Z:Z,#REF!,$A12))</f>
        <v>#REF!</v>
      </c>
      <c r="AA12" s="197" t="e">
        <f>IF(#REF!="+",SUM(AB12:AS12),"")</f>
        <v>#REF!</v>
      </c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194"/>
      <c r="AU12" s="195"/>
      <c r="AV12" s="196" t="e">
        <f>IF(#REF!="+",AW12*HLOOKUP(AW$4,[1]Пр1!$D$10:$G$16,7,0),SUMIFS(AV:AV,#REF!,$A12))</f>
        <v>#REF!</v>
      </c>
      <c r="AW12" s="197" t="e">
        <f>IF(#REF!="+",SUM(AX12:BO12),"")</f>
        <v>#REF!</v>
      </c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</row>
    <row r="13" spans="1:67" s="203" customFormat="1" ht="31.5" x14ac:dyDescent="0.25">
      <c r="A13" s="191" t="s">
        <v>101</v>
      </c>
      <c r="B13" s="192" t="s">
        <v>102</v>
      </c>
      <c r="C13" s="193" t="s">
        <v>103</v>
      </c>
      <c r="D13" s="195"/>
      <c r="E13" s="196">
        <f t="shared" si="5"/>
        <v>0</v>
      </c>
      <c r="F13" s="198">
        <f t="shared" si="6"/>
        <v>0</v>
      </c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2">
        <v>0</v>
      </c>
      <c r="V13" s="202">
        <v>0</v>
      </c>
      <c r="W13" s="201">
        <v>0</v>
      </c>
      <c r="X13" s="201">
        <v>0</v>
      </c>
      <c r="Y13" s="195"/>
      <c r="Z13" s="196" t="e">
        <f>IF(#REF!="+",AA13*HLOOKUP(AA$4,[1]Пр1!$D$10:$G$16,7,0),SUMIFS(Z:Z,#REF!,$A13))</f>
        <v>#REF!</v>
      </c>
      <c r="AA13" s="197" t="e">
        <f>IF(#REF!="+",SUM(AB13:AS13),"")</f>
        <v>#REF!</v>
      </c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194"/>
      <c r="AU13" s="195"/>
      <c r="AV13" s="196" t="e">
        <f>IF(#REF!="+",AW13*HLOOKUP(AW$4,[1]Пр1!$D$10:$G$16,7,0),SUMIFS(AV:AV,#REF!,$A13))</f>
        <v>#REF!</v>
      </c>
      <c r="AW13" s="197" t="e">
        <f>IF(#REF!="+",SUM(AX13:BO13),"")</f>
        <v>#REF!</v>
      </c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</row>
    <row r="14" spans="1:67" s="205" customFormat="1" x14ac:dyDescent="0.25">
      <c r="A14" s="163"/>
      <c r="B14" s="163"/>
      <c r="C14" s="163"/>
      <c r="D14" s="204"/>
      <c r="Y14" s="204"/>
      <c r="AT14" s="163"/>
      <c r="AU14" s="204"/>
    </row>
    <row r="15" spans="1:67" s="205" customFormat="1" x14ac:dyDescent="0.25">
      <c r="A15" s="163"/>
      <c r="B15" s="163"/>
      <c r="C15" s="163"/>
      <c r="D15" s="204"/>
      <c r="Y15" s="204"/>
      <c r="AT15" s="163"/>
      <c r="AU15" s="204"/>
    </row>
    <row r="16" spans="1:67" s="205" customFormat="1" x14ac:dyDescent="0.25">
      <c r="A16" s="163"/>
      <c r="B16" s="163"/>
      <c r="C16" s="163"/>
      <c r="D16" s="204"/>
      <c r="Y16" s="204"/>
      <c r="AT16" s="163"/>
      <c r="AU16" s="204"/>
    </row>
    <row r="17" spans="1:47" s="205" customFormat="1" x14ac:dyDescent="0.25">
      <c r="A17" s="163"/>
      <c r="B17" s="163"/>
      <c r="C17" s="163"/>
      <c r="D17" s="204"/>
      <c r="Y17" s="204"/>
      <c r="AT17" s="163"/>
      <c r="AU17" s="204"/>
    </row>
    <row r="18" spans="1:47" s="205" customFormat="1" x14ac:dyDescent="0.25">
      <c r="A18" s="163"/>
      <c r="B18" s="163"/>
      <c r="C18" s="163"/>
      <c r="D18" s="204"/>
      <c r="Y18" s="204"/>
      <c r="AT18" s="163"/>
      <c r="AU18" s="204"/>
    </row>
    <row r="19" spans="1:47" s="205" customFormat="1" x14ac:dyDescent="0.25">
      <c r="A19" s="163"/>
      <c r="B19" s="163"/>
      <c r="C19" s="163"/>
      <c r="D19" s="204"/>
      <c r="Y19" s="204"/>
      <c r="AT19" s="163"/>
      <c r="AU19" s="204"/>
    </row>
    <row r="20" spans="1:47" s="205" customFormat="1" x14ac:dyDescent="0.25">
      <c r="A20" s="163"/>
      <c r="B20" s="163"/>
      <c r="C20" s="163"/>
      <c r="D20" s="204"/>
      <c r="Y20" s="204"/>
      <c r="AT20" s="163"/>
      <c r="AU20" s="204"/>
    </row>
  </sheetData>
  <sheetProtection insertColumns="0" insertRows="0" deleteColumns="0" deleteRows="0"/>
  <mergeCells count="19">
    <mergeCell ref="BL6:BO6"/>
    <mergeCell ref="B9:C9"/>
    <mergeCell ref="C5:C7"/>
    <mergeCell ref="S6:T6"/>
    <mergeCell ref="U6:X6"/>
    <mergeCell ref="AB6:AF6"/>
    <mergeCell ref="AG6:AK6"/>
    <mergeCell ref="AN6:AO6"/>
    <mergeCell ref="AP6:AS6"/>
    <mergeCell ref="D5:X5"/>
    <mergeCell ref="Y5:AS5"/>
    <mergeCell ref="AU5:BO5"/>
    <mergeCell ref="G6:K6"/>
    <mergeCell ref="L6:P6"/>
    <mergeCell ref="A5:A7"/>
    <mergeCell ref="B5:B7"/>
    <mergeCell ref="AX6:BB6"/>
    <mergeCell ref="BC6:BG6"/>
    <mergeCell ref="BJ6:BK6"/>
  </mergeCells>
  <conditionalFormatting sqref="F10 D10:D13 Y10:Y13 AA10:AS13 AU10:AU13 AW10:BO13 F11:X13">
    <cfRule type="expression" dxfId="5" priority="3">
      <formula>#REF!=""</formula>
    </cfRule>
  </conditionalFormatting>
  <conditionalFormatting sqref="G10:S10">
    <cfRule type="expression" dxfId="4" priority="1">
      <formula>#REF!=""</formula>
    </cfRule>
  </conditionalFormatting>
  <conditionalFormatting sqref="T10:X10">
    <cfRule type="expression" dxfId="3" priority="2">
      <formula>#REF!=""</formula>
    </cfRule>
  </conditionalFormatting>
  <pageMargins left="0.39370078740157477" right="0.39370078740157477" top="0.39370078740157477" bottom="0.39370078740157477" header="0.31496062992125984" footer="0.31496062992125984"/>
  <pageSetup paperSize="9" scale="21" firstPageNumber="4294967295" fitToWidth="5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7FF4-2BA2-4F01-9A21-CADE276BFC06}">
  <sheetPr>
    <tabColor theme="0" tint="-0.249977111117893"/>
    <outlinePr summaryRight="0"/>
  </sheetPr>
  <dimension ref="A1:CY81"/>
  <sheetViews>
    <sheetView showGridLines="0" zoomScale="60" zoomScaleNormal="60" workbookViewId="0">
      <pane xSplit="3" ySplit="7" topLeftCell="D8" activePane="bottomRight" state="frozen"/>
      <selection activeCell="J25" sqref="J25"/>
      <selection pane="topRight"/>
      <selection pane="bottomLeft"/>
      <selection pane="bottomRight" activeCell="E8" sqref="E8:E9"/>
    </sheetView>
  </sheetViews>
  <sheetFormatPr defaultColWidth="9.140625" defaultRowHeight="15" outlineLevelCol="1" x14ac:dyDescent="0.25"/>
  <cols>
    <col min="1" max="1" width="10.42578125" style="164" bestFit="1" customWidth="1"/>
    <col min="2" max="2" width="70" style="164" customWidth="1"/>
    <col min="3" max="3" width="75.85546875" style="164" customWidth="1"/>
    <col min="4" max="4" width="12.85546875" style="234" customWidth="1"/>
    <col min="5" max="5" width="15.140625" style="235" customWidth="1"/>
    <col min="6" max="6" width="14" style="233" customWidth="1"/>
    <col min="7" max="35" width="15.85546875" style="236" customWidth="1" outlineLevel="1"/>
    <col min="36" max="36" width="15.85546875" style="233" customWidth="1" outlineLevel="1"/>
    <col min="37" max="37" width="12.85546875" style="234" hidden="1" customWidth="1"/>
    <col min="38" max="38" width="12.42578125" style="235" hidden="1" customWidth="1"/>
    <col min="39" max="39" width="14" style="233" hidden="1" customWidth="1" collapsed="1"/>
    <col min="40" max="68" width="15.85546875" style="236" hidden="1" customWidth="1" outlineLevel="1"/>
    <col min="69" max="69" width="15.85546875" style="233" hidden="1" customWidth="1" outlineLevel="1"/>
    <col min="70" max="70" width="2" style="164" hidden="1" customWidth="1" collapsed="1"/>
    <col min="71" max="71" width="12.85546875" style="234" hidden="1" customWidth="1"/>
    <col min="72" max="72" width="12.42578125" style="235" hidden="1" customWidth="1"/>
    <col min="73" max="73" width="14" style="233" hidden="1" customWidth="1" collapsed="1"/>
    <col min="74" max="102" width="15.85546875" style="236" hidden="1" customWidth="1" outlineLevel="1"/>
    <col min="103" max="103" width="15.85546875" style="233" hidden="1" customWidth="1" outlineLevel="1"/>
    <col min="104" max="16384" width="9.140625" style="164"/>
  </cols>
  <sheetData>
    <row r="1" spans="1:103" x14ac:dyDescent="0.25">
      <c r="D1" s="165"/>
      <c r="E1" s="165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5"/>
      <c r="AL1" s="165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S1" s="165"/>
      <c r="BT1" s="165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</row>
    <row r="2" spans="1:103" ht="18.75" customHeight="1" x14ac:dyDescent="0.25">
      <c r="B2" s="32" t="s">
        <v>104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</row>
    <row r="3" spans="1:103" ht="15" customHeight="1" x14ac:dyDescent="0.25">
      <c r="A3" s="258" t="s">
        <v>1</v>
      </c>
      <c r="B3" s="258" t="s">
        <v>88</v>
      </c>
      <c r="C3" s="258" t="s">
        <v>89</v>
      </c>
      <c r="D3" s="258" t="str">
        <f>"Трудозатраты на 2027 год (в чел-мес)"</f>
        <v>Трудозатраты на 2027 год (в чел-мес)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 t="e">
        <f>"Трудозатраты на "&amp;#REF!&amp;" (в чел-мес)"</f>
        <v>#REF!</v>
      </c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172"/>
      <c r="BS3" s="258" t="e">
        <f>"Трудозатраты на "&amp;#REF!&amp;" (в чел-мес)"</f>
        <v>#REF!</v>
      </c>
      <c r="BT3" s="258"/>
      <c r="BU3" s="258"/>
      <c r="BV3" s="258"/>
      <c r="BW3" s="258"/>
      <c r="BX3" s="258"/>
      <c r="BY3" s="258"/>
      <c r="BZ3" s="258"/>
      <c r="CA3" s="258"/>
      <c r="CB3" s="258"/>
      <c r="CC3" s="258"/>
      <c r="CD3" s="258"/>
      <c r="CE3" s="258"/>
      <c r="CF3" s="258"/>
      <c r="CG3" s="258"/>
      <c r="CH3" s="258"/>
      <c r="CI3" s="258"/>
      <c r="CJ3" s="258"/>
      <c r="CK3" s="258"/>
      <c r="CL3" s="258"/>
      <c r="CM3" s="258"/>
      <c r="CN3" s="258"/>
      <c r="CO3" s="258"/>
      <c r="CP3" s="258"/>
      <c r="CQ3" s="258"/>
      <c r="CR3" s="258"/>
      <c r="CS3" s="258"/>
      <c r="CT3" s="258"/>
      <c r="CU3" s="258"/>
      <c r="CV3" s="258"/>
      <c r="CW3" s="258"/>
      <c r="CX3" s="258"/>
      <c r="CY3" s="258"/>
    </row>
    <row r="4" spans="1:103" ht="55.35" customHeight="1" x14ac:dyDescent="0.25">
      <c r="A4" s="258"/>
      <c r="B4" s="258"/>
      <c r="C4" s="258"/>
      <c r="D4" s="173"/>
      <c r="E4" s="174"/>
      <c r="F4" s="174"/>
      <c r="G4" s="258" t="s">
        <v>49</v>
      </c>
      <c r="H4" s="258"/>
      <c r="I4" s="258"/>
      <c r="J4" s="258"/>
      <c r="K4" s="258"/>
      <c r="L4" s="258" t="s">
        <v>55</v>
      </c>
      <c r="M4" s="258"/>
      <c r="N4" s="258"/>
      <c r="O4" s="258"/>
      <c r="P4" s="258"/>
      <c r="Q4" s="258"/>
      <c r="R4" s="258" t="s">
        <v>62</v>
      </c>
      <c r="S4" s="258"/>
      <c r="T4" s="258"/>
      <c r="U4" s="258"/>
      <c r="V4" s="258"/>
      <c r="W4" s="258"/>
      <c r="X4" s="258"/>
      <c r="Y4" s="258" t="s">
        <v>70</v>
      </c>
      <c r="Z4" s="258"/>
      <c r="AA4" s="258"/>
      <c r="AB4" s="258" t="s">
        <v>73</v>
      </c>
      <c r="AC4" s="258"/>
      <c r="AD4" s="258"/>
      <c r="AE4" s="258"/>
      <c r="AF4" s="258"/>
      <c r="AG4" s="258" t="s">
        <v>79</v>
      </c>
      <c r="AH4" s="258"/>
      <c r="AI4" s="258"/>
      <c r="AJ4" s="258"/>
      <c r="AK4" s="173"/>
      <c r="AL4" s="174"/>
      <c r="AM4" s="174"/>
      <c r="AN4" s="258" t="s">
        <v>49</v>
      </c>
      <c r="AO4" s="258"/>
      <c r="AP4" s="258"/>
      <c r="AQ4" s="258"/>
      <c r="AR4" s="258"/>
      <c r="AS4" s="258" t="s">
        <v>55</v>
      </c>
      <c r="AT4" s="258"/>
      <c r="AU4" s="258"/>
      <c r="AV4" s="258"/>
      <c r="AW4" s="258"/>
      <c r="AX4" s="258"/>
      <c r="AY4" s="258" t="s">
        <v>62</v>
      </c>
      <c r="AZ4" s="258"/>
      <c r="BA4" s="258"/>
      <c r="BB4" s="258"/>
      <c r="BC4" s="258"/>
      <c r="BD4" s="258"/>
      <c r="BE4" s="258"/>
      <c r="BF4" s="258" t="s">
        <v>70</v>
      </c>
      <c r="BG4" s="258"/>
      <c r="BH4" s="258"/>
      <c r="BI4" s="258" t="s">
        <v>73</v>
      </c>
      <c r="BJ4" s="258"/>
      <c r="BK4" s="258"/>
      <c r="BL4" s="258"/>
      <c r="BM4" s="258"/>
      <c r="BN4" s="258" t="s">
        <v>79</v>
      </c>
      <c r="BO4" s="258"/>
      <c r="BP4" s="258"/>
      <c r="BQ4" s="258"/>
      <c r="BR4" s="172"/>
      <c r="BS4" s="173"/>
      <c r="BT4" s="174"/>
      <c r="BU4" s="174"/>
      <c r="BV4" s="258" t="s">
        <v>49</v>
      </c>
      <c r="BW4" s="258"/>
      <c r="BX4" s="258"/>
      <c r="BY4" s="258"/>
      <c r="BZ4" s="258"/>
      <c r="CA4" s="258" t="s">
        <v>55</v>
      </c>
      <c r="CB4" s="258"/>
      <c r="CC4" s="258"/>
      <c r="CD4" s="258"/>
      <c r="CE4" s="258"/>
      <c r="CF4" s="258"/>
      <c r="CG4" s="258" t="s">
        <v>62</v>
      </c>
      <c r="CH4" s="258"/>
      <c r="CI4" s="258"/>
      <c r="CJ4" s="258"/>
      <c r="CK4" s="258"/>
      <c r="CL4" s="258"/>
      <c r="CM4" s="258"/>
      <c r="CN4" s="258" t="s">
        <v>70</v>
      </c>
      <c r="CO4" s="258"/>
      <c r="CP4" s="258"/>
      <c r="CQ4" s="258" t="s">
        <v>73</v>
      </c>
      <c r="CR4" s="258"/>
      <c r="CS4" s="258"/>
      <c r="CT4" s="258"/>
      <c r="CU4" s="258"/>
      <c r="CV4" s="258" t="s">
        <v>79</v>
      </c>
      <c r="CW4" s="258"/>
      <c r="CX4" s="258"/>
      <c r="CY4" s="258"/>
    </row>
    <row r="5" spans="1:103" ht="44.1" customHeight="1" x14ac:dyDescent="0.25">
      <c r="A5" s="258"/>
      <c r="B5" s="258"/>
      <c r="C5" s="258"/>
      <c r="D5" s="175" t="s">
        <v>90</v>
      </c>
      <c r="E5" s="176" t="s">
        <v>91</v>
      </c>
      <c r="F5" s="176" t="s">
        <v>92</v>
      </c>
      <c r="G5" s="177" t="s">
        <v>50</v>
      </c>
      <c r="H5" s="177" t="s">
        <v>51</v>
      </c>
      <c r="I5" s="177" t="s">
        <v>52</v>
      </c>
      <c r="J5" s="177" t="s">
        <v>53</v>
      </c>
      <c r="K5" s="177" t="s">
        <v>54</v>
      </c>
      <c r="L5" s="177" t="s">
        <v>56</v>
      </c>
      <c r="M5" s="177" t="s">
        <v>57</v>
      </c>
      <c r="N5" s="177" t="s">
        <v>58</v>
      </c>
      <c r="O5" s="177" t="s">
        <v>59</v>
      </c>
      <c r="P5" s="177" t="s">
        <v>60</v>
      </c>
      <c r="Q5" s="177" t="s">
        <v>61</v>
      </c>
      <c r="R5" s="177" t="s">
        <v>63</v>
      </c>
      <c r="S5" s="177" t="s">
        <v>64</v>
      </c>
      <c r="T5" s="177" t="s">
        <v>65</v>
      </c>
      <c r="U5" s="177" t="s">
        <v>66</v>
      </c>
      <c r="V5" s="177" t="s">
        <v>67</v>
      </c>
      <c r="W5" s="177" t="s">
        <v>68</v>
      </c>
      <c r="X5" s="177" t="s">
        <v>69</v>
      </c>
      <c r="Y5" s="177" t="s">
        <v>63</v>
      </c>
      <c r="Z5" s="177" t="s">
        <v>71</v>
      </c>
      <c r="AA5" s="177" t="s">
        <v>72</v>
      </c>
      <c r="AB5" s="177" t="s">
        <v>74</v>
      </c>
      <c r="AC5" s="177" t="s">
        <v>75</v>
      </c>
      <c r="AD5" s="177" t="s">
        <v>76</v>
      </c>
      <c r="AE5" s="177" t="s">
        <v>77</v>
      </c>
      <c r="AF5" s="177" t="s">
        <v>78</v>
      </c>
      <c r="AG5" s="177" t="s">
        <v>80</v>
      </c>
      <c r="AH5" s="177" t="s">
        <v>81</v>
      </c>
      <c r="AI5" s="177" t="s">
        <v>82</v>
      </c>
      <c r="AJ5" s="177" t="s">
        <v>83</v>
      </c>
      <c r="AK5" s="175" t="s">
        <v>90</v>
      </c>
      <c r="AL5" s="176" t="s">
        <v>91</v>
      </c>
      <c r="AM5" s="176" t="s">
        <v>92</v>
      </c>
      <c r="AN5" s="177" t="s">
        <v>50</v>
      </c>
      <c r="AO5" s="177" t="s">
        <v>51</v>
      </c>
      <c r="AP5" s="177" t="s">
        <v>52</v>
      </c>
      <c r="AQ5" s="177" t="s">
        <v>53</v>
      </c>
      <c r="AR5" s="177" t="s">
        <v>54</v>
      </c>
      <c r="AS5" s="177" t="s">
        <v>56</v>
      </c>
      <c r="AT5" s="177" t="s">
        <v>57</v>
      </c>
      <c r="AU5" s="177" t="s">
        <v>58</v>
      </c>
      <c r="AV5" s="177" t="s">
        <v>59</v>
      </c>
      <c r="AW5" s="177" t="s">
        <v>60</v>
      </c>
      <c r="AX5" s="177" t="s">
        <v>61</v>
      </c>
      <c r="AY5" s="177" t="s">
        <v>63</v>
      </c>
      <c r="AZ5" s="177" t="s">
        <v>64</v>
      </c>
      <c r="BA5" s="177" t="s">
        <v>65</v>
      </c>
      <c r="BB5" s="177" t="s">
        <v>66</v>
      </c>
      <c r="BC5" s="177" t="s">
        <v>67</v>
      </c>
      <c r="BD5" s="177" t="s">
        <v>68</v>
      </c>
      <c r="BE5" s="177" t="s">
        <v>69</v>
      </c>
      <c r="BF5" s="177" t="s">
        <v>63</v>
      </c>
      <c r="BG5" s="177" t="s">
        <v>71</v>
      </c>
      <c r="BH5" s="177" t="s">
        <v>72</v>
      </c>
      <c r="BI5" s="177" t="s">
        <v>74</v>
      </c>
      <c r="BJ5" s="177" t="s">
        <v>75</v>
      </c>
      <c r="BK5" s="177" t="s">
        <v>76</v>
      </c>
      <c r="BL5" s="177" t="s">
        <v>77</v>
      </c>
      <c r="BM5" s="177" t="s">
        <v>78</v>
      </c>
      <c r="BN5" s="177" t="s">
        <v>80</v>
      </c>
      <c r="BO5" s="177" t="s">
        <v>81</v>
      </c>
      <c r="BP5" s="177" t="s">
        <v>82</v>
      </c>
      <c r="BQ5" s="177" t="s">
        <v>83</v>
      </c>
      <c r="BR5" s="172"/>
      <c r="BS5" s="175" t="s">
        <v>90</v>
      </c>
      <c r="BT5" s="176" t="s">
        <v>91</v>
      </c>
      <c r="BU5" s="176" t="s">
        <v>92</v>
      </c>
      <c r="BV5" s="177" t="s">
        <v>50</v>
      </c>
      <c r="BW5" s="177" t="s">
        <v>51</v>
      </c>
      <c r="BX5" s="177" t="s">
        <v>52</v>
      </c>
      <c r="BY5" s="177" t="s">
        <v>53</v>
      </c>
      <c r="BZ5" s="177" t="s">
        <v>54</v>
      </c>
      <c r="CA5" s="177" t="s">
        <v>56</v>
      </c>
      <c r="CB5" s="177" t="s">
        <v>57</v>
      </c>
      <c r="CC5" s="177" t="s">
        <v>58</v>
      </c>
      <c r="CD5" s="177" t="s">
        <v>59</v>
      </c>
      <c r="CE5" s="177" t="s">
        <v>60</v>
      </c>
      <c r="CF5" s="177" t="s">
        <v>61</v>
      </c>
      <c r="CG5" s="177" t="s">
        <v>63</v>
      </c>
      <c r="CH5" s="177" t="s">
        <v>64</v>
      </c>
      <c r="CI5" s="177" t="s">
        <v>65</v>
      </c>
      <c r="CJ5" s="177" t="s">
        <v>66</v>
      </c>
      <c r="CK5" s="177" t="s">
        <v>67</v>
      </c>
      <c r="CL5" s="177" t="s">
        <v>68</v>
      </c>
      <c r="CM5" s="177" t="s">
        <v>69</v>
      </c>
      <c r="CN5" s="177" t="s">
        <v>63</v>
      </c>
      <c r="CO5" s="177" t="s">
        <v>71</v>
      </c>
      <c r="CP5" s="177" t="s">
        <v>72</v>
      </c>
      <c r="CQ5" s="177" t="s">
        <v>74</v>
      </c>
      <c r="CR5" s="177" t="s">
        <v>75</v>
      </c>
      <c r="CS5" s="177" t="s">
        <v>76</v>
      </c>
      <c r="CT5" s="177" t="s">
        <v>77</v>
      </c>
      <c r="CU5" s="177" t="s">
        <v>78</v>
      </c>
      <c r="CV5" s="177" t="s">
        <v>80</v>
      </c>
      <c r="CW5" s="177" t="s">
        <v>81</v>
      </c>
      <c r="CX5" s="177" t="s">
        <v>82</v>
      </c>
      <c r="CY5" s="177" t="s">
        <v>83</v>
      </c>
    </row>
    <row r="6" spans="1:103" s="181" customFormat="1" ht="12.75" x14ac:dyDescent="0.2">
      <c r="A6" s="83">
        <v>1</v>
      </c>
      <c r="B6" s="83">
        <f>A6+1</f>
        <v>2</v>
      </c>
      <c r="C6" s="83">
        <f>B6+1</f>
        <v>3</v>
      </c>
      <c r="D6" s="83">
        <f t="shared" ref="D6:Q6" si="0">C6+1</f>
        <v>4</v>
      </c>
      <c r="E6" s="83">
        <f t="shared" si="0"/>
        <v>5</v>
      </c>
      <c r="F6" s="83">
        <f t="shared" si="0"/>
        <v>6</v>
      </c>
      <c r="G6" s="83">
        <f t="shared" si="0"/>
        <v>7</v>
      </c>
      <c r="H6" s="83">
        <f t="shared" si="0"/>
        <v>8</v>
      </c>
      <c r="I6" s="83">
        <f t="shared" si="0"/>
        <v>9</v>
      </c>
      <c r="J6" s="83">
        <f t="shared" si="0"/>
        <v>10</v>
      </c>
      <c r="K6" s="83">
        <f t="shared" si="0"/>
        <v>11</v>
      </c>
      <c r="L6" s="83">
        <f t="shared" si="0"/>
        <v>12</v>
      </c>
      <c r="M6" s="83">
        <f t="shared" si="0"/>
        <v>13</v>
      </c>
      <c r="N6" s="83">
        <f t="shared" si="0"/>
        <v>14</v>
      </c>
      <c r="O6" s="83">
        <f t="shared" si="0"/>
        <v>15</v>
      </c>
      <c r="P6" s="83">
        <f t="shared" si="0"/>
        <v>16</v>
      </c>
      <c r="Q6" s="83">
        <f t="shared" si="0"/>
        <v>17</v>
      </c>
      <c r="R6" s="83">
        <f t="shared" ref="R6:AJ6" si="1">Q6+1</f>
        <v>18</v>
      </c>
      <c r="S6" s="83">
        <f t="shared" si="1"/>
        <v>19</v>
      </c>
      <c r="T6" s="83">
        <f t="shared" si="1"/>
        <v>20</v>
      </c>
      <c r="U6" s="83">
        <f t="shared" si="1"/>
        <v>21</v>
      </c>
      <c r="V6" s="83">
        <f t="shared" si="1"/>
        <v>22</v>
      </c>
      <c r="W6" s="83">
        <f t="shared" si="1"/>
        <v>23</v>
      </c>
      <c r="X6" s="83">
        <f t="shared" si="1"/>
        <v>24</v>
      </c>
      <c r="Y6" s="83">
        <f t="shared" si="1"/>
        <v>25</v>
      </c>
      <c r="Z6" s="83">
        <f t="shared" si="1"/>
        <v>26</v>
      </c>
      <c r="AA6" s="83">
        <f t="shared" si="1"/>
        <v>27</v>
      </c>
      <c r="AB6" s="83">
        <f t="shared" si="1"/>
        <v>28</v>
      </c>
      <c r="AC6" s="83">
        <f t="shared" si="1"/>
        <v>29</v>
      </c>
      <c r="AD6" s="83">
        <f t="shared" si="1"/>
        <v>30</v>
      </c>
      <c r="AE6" s="83">
        <f t="shared" si="1"/>
        <v>31</v>
      </c>
      <c r="AF6" s="83">
        <f t="shared" si="1"/>
        <v>32</v>
      </c>
      <c r="AG6" s="83">
        <f t="shared" si="1"/>
        <v>33</v>
      </c>
      <c r="AH6" s="83">
        <f t="shared" si="1"/>
        <v>34</v>
      </c>
      <c r="AI6" s="83">
        <f t="shared" si="1"/>
        <v>35</v>
      </c>
      <c r="AJ6" s="83">
        <f t="shared" si="1"/>
        <v>36</v>
      </c>
      <c r="AK6" s="179">
        <f>AJ6+1</f>
        <v>37</v>
      </c>
      <c r="AL6" s="180">
        <f>AK6+1</f>
        <v>38</v>
      </c>
      <c r="AM6" s="180">
        <f>AL6+1</f>
        <v>39</v>
      </c>
      <c r="AN6" s="83">
        <f>AM6+1</f>
        <v>40</v>
      </c>
      <c r="AO6" s="83">
        <f t="shared" ref="AO6:BQ6" si="2">AN6+1</f>
        <v>41</v>
      </c>
      <c r="AP6" s="83">
        <f t="shared" si="2"/>
        <v>42</v>
      </c>
      <c r="AQ6" s="83">
        <f t="shared" si="2"/>
        <v>43</v>
      </c>
      <c r="AR6" s="83">
        <f t="shared" si="2"/>
        <v>44</v>
      </c>
      <c r="AS6" s="83">
        <f t="shared" si="2"/>
        <v>45</v>
      </c>
      <c r="AT6" s="83">
        <f t="shared" si="2"/>
        <v>46</v>
      </c>
      <c r="AU6" s="83">
        <f t="shared" si="2"/>
        <v>47</v>
      </c>
      <c r="AV6" s="83">
        <f t="shared" si="2"/>
        <v>48</v>
      </c>
      <c r="AW6" s="83">
        <f t="shared" si="2"/>
        <v>49</v>
      </c>
      <c r="AX6" s="83">
        <f t="shared" si="2"/>
        <v>50</v>
      </c>
      <c r="AY6" s="83">
        <f t="shared" si="2"/>
        <v>51</v>
      </c>
      <c r="AZ6" s="83">
        <f t="shared" si="2"/>
        <v>52</v>
      </c>
      <c r="BA6" s="83">
        <f t="shared" si="2"/>
        <v>53</v>
      </c>
      <c r="BB6" s="83">
        <f t="shared" si="2"/>
        <v>54</v>
      </c>
      <c r="BC6" s="83">
        <f t="shared" si="2"/>
        <v>55</v>
      </c>
      <c r="BD6" s="83">
        <f t="shared" si="2"/>
        <v>56</v>
      </c>
      <c r="BE6" s="83">
        <f t="shared" si="2"/>
        <v>57</v>
      </c>
      <c r="BF6" s="83">
        <f t="shared" si="2"/>
        <v>58</v>
      </c>
      <c r="BG6" s="83">
        <f t="shared" si="2"/>
        <v>59</v>
      </c>
      <c r="BH6" s="83">
        <f t="shared" si="2"/>
        <v>60</v>
      </c>
      <c r="BI6" s="83">
        <f t="shared" si="2"/>
        <v>61</v>
      </c>
      <c r="BJ6" s="83">
        <f t="shared" si="2"/>
        <v>62</v>
      </c>
      <c r="BK6" s="83">
        <f t="shared" si="2"/>
        <v>63</v>
      </c>
      <c r="BL6" s="83">
        <f t="shared" si="2"/>
        <v>64</v>
      </c>
      <c r="BM6" s="83">
        <f t="shared" si="2"/>
        <v>65</v>
      </c>
      <c r="BN6" s="83">
        <f t="shared" si="2"/>
        <v>66</v>
      </c>
      <c r="BO6" s="83">
        <f t="shared" si="2"/>
        <v>67</v>
      </c>
      <c r="BP6" s="83">
        <f t="shared" si="2"/>
        <v>68</v>
      </c>
      <c r="BQ6" s="83">
        <f t="shared" si="2"/>
        <v>69</v>
      </c>
      <c r="BR6" s="208"/>
      <c r="BS6" s="179">
        <f>BQ6+1</f>
        <v>70</v>
      </c>
      <c r="BT6" s="180">
        <f t="shared" ref="BT6:CY6" si="3">BS6+1</f>
        <v>71</v>
      </c>
      <c r="BU6" s="180">
        <f t="shared" si="3"/>
        <v>72</v>
      </c>
      <c r="BV6" s="83">
        <f t="shared" si="3"/>
        <v>73</v>
      </c>
      <c r="BW6" s="83">
        <f t="shared" si="3"/>
        <v>74</v>
      </c>
      <c r="BX6" s="83">
        <f t="shared" si="3"/>
        <v>75</v>
      </c>
      <c r="BY6" s="83">
        <f t="shared" si="3"/>
        <v>76</v>
      </c>
      <c r="BZ6" s="83">
        <f t="shared" si="3"/>
        <v>77</v>
      </c>
      <c r="CA6" s="83">
        <f t="shared" si="3"/>
        <v>78</v>
      </c>
      <c r="CB6" s="83">
        <f t="shared" si="3"/>
        <v>79</v>
      </c>
      <c r="CC6" s="83">
        <f t="shared" si="3"/>
        <v>80</v>
      </c>
      <c r="CD6" s="83">
        <f t="shared" si="3"/>
        <v>81</v>
      </c>
      <c r="CE6" s="83">
        <f t="shared" si="3"/>
        <v>82</v>
      </c>
      <c r="CF6" s="83">
        <f t="shared" si="3"/>
        <v>83</v>
      </c>
      <c r="CG6" s="83">
        <f t="shared" si="3"/>
        <v>84</v>
      </c>
      <c r="CH6" s="83">
        <f t="shared" si="3"/>
        <v>85</v>
      </c>
      <c r="CI6" s="83">
        <f t="shared" si="3"/>
        <v>86</v>
      </c>
      <c r="CJ6" s="83">
        <f t="shared" si="3"/>
        <v>87</v>
      </c>
      <c r="CK6" s="83">
        <f t="shared" si="3"/>
        <v>88</v>
      </c>
      <c r="CL6" s="83">
        <f t="shared" si="3"/>
        <v>89</v>
      </c>
      <c r="CM6" s="83">
        <f t="shared" si="3"/>
        <v>90</v>
      </c>
      <c r="CN6" s="83">
        <f t="shared" si="3"/>
        <v>91</v>
      </c>
      <c r="CO6" s="83">
        <f t="shared" si="3"/>
        <v>92</v>
      </c>
      <c r="CP6" s="83">
        <f t="shared" si="3"/>
        <v>93</v>
      </c>
      <c r="CQ6" s="83">
        <f t="shared" si="3"/>
        <v>94</v>
      </c>
      <c r="CR6" s="83">
        <f t="shared" si="3"/>
        <v>95</v>
      </c>
      <c r="CS6" s="83">
        <f t="shared" si="3"/>
        <v>96</v>
      </c>
      <c r="CT6" s="83">
        <f t="shared" si="3"/>
        <v>97</v>
      </c>
      <c r="CU6" s="83">
        <f t="shared" si="3"/>
        <v>98</v>
      </c>
      <c r="CV6" s="83">
        <f t="shared" si="3"/>
        <v>99</v>
      </c>
      <c r="CW6" s="83">
        <f t="shared" si="3"/>
        <v>100</v>
      </c>
      <c r="CX6" s="83">
        <f t="shared" si="3"/>
        <v>101</v>
      </c>
      <c r="CY6" s="83">
        <f t="shared" si="3"/>
        <v>102</v>
      </c>
    </row>
    <row r="7" spans="1:103" s="211" customFormat="1" ht="31.5" customHeight="1" x14ac:dyDescent="0.3">
      <c r="A7" s="182">
        <v>2</v>
      </c>
      <c r="B7" s="259" t="s">
        <v>105</v>
      </c>
      <c r="C7" s="259"/>
      <c r="D7" s="210"/>
      <c r="E7" s="185">
        <f>E8+E9+E29+E30</f>
        <v>19490.944000000003</v>
      </c>
      <c r="F7" s="250">
        <f>SUM(F8:F30)</f>
        <v>43.600000000000009</v>
      </c>
      <c r="G7" s="251">
        <f t="shared" ref="G7:AJ7" si="4">SUM(G8:G30)</f>
        <v>1.5</v>
      </c>
      <c r="H7" s="251">
        <f t="shared" si="4"/>
        <v>0</v>
      </c>
      <c r="I7" s="251">
        <f t="shared" si="4"/>
        <v>2</v>
      </c>
      <c r="J7" s="251">
        <f t="shared" si="4"/>
        <v>0</v>
      </c>
      <c r="K7" s="251">
        <f t="shared" si="4"/>
        <v>2</v>
      </c>
      <c r="L7" s="251">
        <f t="shared" si="4"/>
        <v>0</v>
      </c>
      <c r="M7" s="251">
        <f t="shared" si="4"/>
        <v>2</v>
      </c>
      <c r="N7" s="251">
        <f t="shared" si="4"/>
        <v>16.5</v>
      </c>
      <c r="O7" s="251">
        <f t="shared" si="4"/>
        <v>0</v>
      </c>
      <c r="P7" s="251">
        <f t="shared" si="4"/>
        <v>0</v>
      </c>
      <c r="Q7" s="251">
        <f t="shared" si="4"/>
        <v>0</v>
      </c>
      <c r="R7" s="251">
        <f t="shared" si="4"/>
        <v>0</v>
      </c>
      <c r="S7" s="251">
        <f t="shared" si="4"/>
        <v>0</v>
      </c>
      <c r="T7" s="251">
        <f t="shared" si="4"/>
        <v>1</v>
      </c>
      <c r="U7" s="251">
        <f t="shared" si="4"/>
        <v>2.5</v>
      </c>
      <c r="V7" s="251">
        <f t="shared" si="4"/>
        <v>10.5</v>
      </c>
      <c r="W7" s="251">
        <f t="shared" si="4"/>
        <v>2.1000000000000005</v>
      </c>
      <c r="X7" s="251">
        <f t="shared" si="4"/>
        <v>2</v>
      </c>
      <c r="Y7" s="251">
        <f t="shared" si="4"/>
        <v>0</v>
      </c>
      <c r="Z7" s="251">
        <f t="shared" si="4"/>
        <v>0.5</v>
      </c>
      <c r="AA7" s="251">
        <f t="shared" si="4"/>
        <v>0</v>
      </c>
      <c r="AB7" s="251">
        <f t="shared" si="4"/>
        <v>0</v>
      </c>
      <c r="AC7" s="251">
        <f t="shared" si="4"/>
        <v>0</v>
      </c>
      <c r="AD7" s="251">
        <f t="shared" si="4"/>
        <v>0.5</v>
      </c>
      <c r="AE7" s="251">
        <f t="shared" si="4"/>
        <v>0</v>
      </c>
      <c r="AF7" s="251">
        <f t="shared" si="4"/>
        <v>0.5</v>
      </c>
      <c r="AG7" s="251">
        <f t="shared" si="4"/>
        <v>0</v>
      </c>
      <c r="AH7" s="251">
        <f t="shared" si="4"/>
        <v>0</v>
      </c>
      <c r="AI7" s="251">
        <f t="shared" si="4"/>
        <v>0</v>
      </c>
      <c r="AJ7" s="251">
        <f t="shared" si="4"/>
        <v>0</v>
      </c>
      <c r="AK7" s="210"/>
      <c r="AL7" s="185" t="e">
        <f>IF(#REF!="+",AM7*HLOOKUP(#REF!,[1]Пр1!$D$10:$G$16,7,0),SUMIFS(AL:AL,#REF!,$A7))</f>
        <v>#REF!</v>
      </c>
      <c r="AM7" s="186" t="e">
        <f>SUMIFS(AM$8:AM$9979,#REF!,"+")</f>
        <v>#REF!</v>
      </c>
      <c r="AN7" s="187" t="e">
        <f>SUMIFS(AN$8:AN$9979,#REF!,"+")</f>
        <v>#REF!</v>
      </c>
      <c r="AO7" s="187" t="e">
        <f>SUMIFS(AO$8:AO$9979,#REF!,"+")</f>
        <v>#REF!</v>
      </c>
      <c r="AP7" s="187" t="e">
        <f>SUMIFS(AP$8:AP$9979,#REF!,"+")</f>
        <v>#REF!</v>
      </c>
      <c r="AQ7" s="187" t="e">
        <f>SUMIFS(AQ$8:AQ$9979,#REF!,"+")</f>
        <v>#REF!</v>
      </c>
      <c r="AR7" s="187" t="e">
        <f>SUMIFS(AR$8:AR$9979,#REF!,"+")</f>
        <v>#REF!</v>
      </c>
      <c r="AS7" s="187" t="e">
        <f>SUMIFS(AS$8:AS$9979,#REF!,"+")</f>
        <v>#REF!</v>
      </c>
      <c r="AT7" s="187" t="e">
        <f>SUMIFS(AT$8:AT$9979,#REF!,"+")</f>
        <v>#REF!</v>
      </c>
      <c r="AU7" s="187" t="e">
        <f>SUMIFS(AU$8:AU$9979,#REF!,"+")</f>
        <v>#REF!</v>
      </c>
      <c r="AV7" s="187" t="e">
        <f>SUMIFS(AV$8:AV$9979,#REF!,"+")</f>
        <v>#REF!</v>
      </c>
      <c r="AW7" s="187" t="e">
        <f>SUMIFS(AW$8:AW$9979,#REF!,"+")</f>
        <v>#REF!</v>
      </c>
      <c r="AX7" s="187" t="e">
        <f>SUMIFS(AX$8:AX$9979,#REF!,"+")</f>
        <v>#REF!</v>
      </c>
      <c r="AY7" s="187" t="e">
        <f>SUMIFS(AY$8:AY$9979,#REF!,"+")</f>
        <v>#REF!</v>
      </c>
      <c r="AZ7" s="187" t="e">
        <f>SUMIFS(AZ$8:AZ$9979,#REF!,"+")</f>
        <v>#REF!</v>
      </c>
      <c r="BA7" s="187" t="e">
        <f>SUMIFS(BA$8:BA$9979,#REF!,"+")</f>
        <v>#REF!</v>
      </c>
      <c r="BB7" s="187" t="e">
        <f>SUMIFS(BB$8:BB$9979,#REF!,"+")</f>
        <v>#REF!</v>
      </c>
      <c r="BC7" s="187" t="e">
        <f>SUMIFS(BC$8:BC$9979,#REF!,"+")</f>
        <v>#REF!</v>
      </c>
      <c r="BD7" s="187" t="e">
        <f>SUMIFS(BD$8:BD$9979,#REF!,"+")</f>
        <v>#REF!</v>
      </c>
      <c r="BE7" s="187" t="e">
        <f>SUMIFS(BE$8:BE$9979,#REF!,"+")</f>
        <v>#REF!</v>
      </c>
      <c r="BF7" s="187" t="e">
        <f>SUMIFS(BF$8:BF$9979,#REF!,"+")</f>
        <v>#REF!</v>
      </c>
      <c r="BG7" s="187" t="e">
        <f>SUMIFS(BG$8:BG$9979,#REF!,"+")</f>
        <v>#REF!</v>
      </c>
      <c r="BH7" s="187" t="e">
        <f>SUMIFS(BH$8:BH$9979,#REF!,"+")</f>
        <v>#REF!</v>
      </c>
      <c r="BI7" s="187" t="e">
        <f>SUMIFS(BI$8:BI$9979,#REF!,"+")</f>
        <v>#REF!</v>
      </c>
      <c r="BJ7" s="187" t="e">
        <f>SUMIFS(BJ$8:BJ$9979,#REF!,"+")</f>
        <v>#REF!</v>
      </c>
      <c r="BK7" s="187" t="e">
        <f>SUMIFS(BK$8:BK$9979,#REF!,"+")</f>
        <v>#REF!</v>
      </c>
      <c r="BL7" s="187" t="e">
        <f>SUMIFS(BL$8:BL$9979,#REF!,"+")</f>
        <v>#REF!</v>
      </c>
      <c r="BM7" s="187" t="e">
        <f>SUMIFS(BM$8:BM$9979,#REF!,"+")</f>
        <v>#REF!</v>
      </c>
      <c r="BN7" s="187" t="e">
        <f>SUMIFS(BN$8:BN$9979,#REF!,"+")</f>
        <v>#REF!</v>
      </c>
      <c r="BO7" s="187" t="e">
        <f>SUMIFS(BO$8:BO$9979,#REF!,"+")</f>
        <v>#REF!</v>
      </c>
      <c r="BP7" s="187" t="e">
        <f>SUMIFS(BP$8:BP$9979,#REF!,"+")</f>
        <v>#REF!</v>
      </c>
      <c r="BQ7" s="189" t="e">
        <f>SUMIFS(BQ$8:BQ$9979,#REF!,"+")</f>
        <v>#REF!</v>
      </c>
      <c r="BR7" s="209"/>
      <c r="BS7" s="210"/>
      <c r="BT7" s="185" t="e">
        <f>IF(#REF!="+",BU7*HLOOKUP(#REF!,[1]Пр1!$D$10:$G$16,7,0),SUMIFS(BT:BT,#REF!,$A7))</f>
        <v>#REF!</v>
      </c>
      <c r="BU7" s="186" t="e">
        <f>SUMIFS(BU$8:BU$9979,#REF!,"+")</f>
        <v>#REF!</v>
      </c>
      <c r="BV7" s="187" t="e">
        <f>SUMIFS(BV$8:BV$9979,#REF!,"+")</f>
        <v>#REF!</v>
      </c>
      <c r="BW7" s="187" t="e">
        <f>SUMIFS(BW$8:BW$9979,#REF!,"+")</f>
        <v>#REF!</v>
      </c>
      <c r="BX7" s="187" t="e">
        <f>SUMIFS(BX$8:BX$9979,#REF!,"+")</f>
        <v>#REF!</v>
      </c>
      <c r="BY7" s="187" t="e">
        <f>SUMIFS(BY$8:BY$9979,#REF!,"+")</f>
        <v>#REF!</v>
      </c>
      <c r="BZ7" s="187" t="e">
        <f>SUMIFS(BZ$8:BZ$9979,#REF!,"+")</f>
        <v>#REF!</v>
      </c>
      <c r="CA7" s="187" t="e">
        <f>SUMIFS(CA$8:CA$9979,#REF!,"+")</f>
        <v>#REF!</v>
      </c>
      <c r="CB7" s="187" t="e">
        <f>SUMIFS(CB$8:CB$9979,#REF!,"+")</f>
        <v>#REF!</v>
      </c>
      <c r="CC7" s="187" t="e">
        <f>SUMIFS(CC$8:CC$9979,#REF!,"+")</f>
        <v>#REF!</v>
      </c>
      <c r="CD7" s="187" t="e">
        <f>SUMIFS(CD$8:CD$9979,#REF!,"+")</f>
        <v>#REF!</v>
      </c>
      <c r="CE7" s="187" t="e">
        <f>SUMIFS(CE$8:CE$9979,#REF!,"+")</f>
        <v>#REF!</v>
      </c>
      <c r="CF7" s="187" t="e">
        <f>SUMIFS(CF$8:CF$9979,#REF!,"+")</f>
        <v>#REF!</v>
      </c>
      <c r="CG7" s="187" t="e">
        <f>SUMIFS(CG$8:CG$9979,#REF!,"+")</f>
        <v>#REF!</v>
      </c>
      <c r="CH7" s="187" t="e">
        <f>SUMIFS(CH$8:CH$9979,#REF!,"+")</f>
        <v>#REF!</v>
      </c>
      <c r="CI7" s="187" t="e">
        <f>SUMIFS(CI$8:CI$9979,#REF!,"+")</f>
        <v>#REF!</v>
      </c>
      <c r="CJ7" s="187" t="e">
        <f>SUMIFS(CJ$8:CJ$9979,#REF!,"+")</f>
        <v>#REF!</v>
      </c>
      <c r="CK7" s="187" t="e">
        <f>SUMIFS(CK$8:CK$9979,#REF!,"+")</f>
        <v>#REF!</v>
      </c>
      <c r="CL7" s="187" t="e">
        <f>SUMIFS(CL$8:CL$9979,#REF!,"+")</f>
        <v>#REF!</v>
      </c>
      <c r="CM7" s="187" t="e">
        <f>SUMIFS(CM$8:CM$9979,#REF!,"+")</f>
        <v>#REF!</v>
      </c>
      <c r="CN7" s="187" t="e">
        <f>SUMIFS(CN$8:CN$9979,#REF!,"+")</f>
        <v>#REF!</v>
      </c>
      <c r="CO7" s="187" t="e">
        <f>SUMIFS(CO$8:CO$9979,#REF!,"+")</f>
        <v>#REF!</v>
      </c>
      <c r="CP7" s="187" t="e">
        <f>SUMIFS(CP$8:CP$9979,#REF!,"+")</f>
        <v>#REF!</v>
      </c>
      <c r="CQ7" s="187" t="e">
        <f>SUMIFS(CQ$8:CQ$9979,#REF!,"+")</f>
        <v>#REF!</v>
      </c>
      <c r="CR7" s="187" t="e">
        <f>SUMIFS(CR$8:CR$9979,#REF!,"+")</f>
        <v>#REF!</v>
      </c>
      <c r="CS7" s="187" t="e">
        <f>SUMIFS(CS$8:CS$9979,#REF!,"+")</f>
        <v>#REF!</v>
      </c>
      <c r="CT7" s="187" t="e">
        <f>SUMIFS(CT$8:CT$9979,#REF!,"+")</f>
        <v>#REF!</v>
      </c>
      <c r="CU7" s="187" t="e">
        <f>SUMIFS(CU$8:CU$9979,#REF!,"+")</f>
        <v>#REF!</v>
      </c>
      <c r="CV7" s="187" t="e">
        <f>SUMIFS(CV$8:CV$9979,#REF!,"+")</f>
        <v>#REF!</v>
      </c>
      <c r="CW7" s="187" t="e">
        <f>SUMIFS(CW$8:CW$9979,#REF!,"+")</f>
        <v>#REF!</v>
      </c>
      <c r="CX7" s="187" t="e">
        <f>SUMIFS(CX$8:CX$9979,#REF!,"+")</f>
        <v>#REF!</v>
      </c>
      <c r="CY7" s="189" t="e">
        <f>SUMIFS(CY$8:CY$9979,#REF!,"+")</f>
        <v>#REF!</v>
      </c>
    </row>
    <row r="8" spans="1:103" s="214" customFormat="1" ht="126" x14ac:dyDescent="0.25">
      <c r="A8" s="212" t="s">
        <v>29</v>
      </c>
      <c r="B8" s="192" t="s">
        <v>106</v>
      </c>
      <c r="C8" s="192" t="s">
        <v>107</v>
      </c>
      <c r="D8" s="195"/>
      <c r="E8" s="196">
        <f>447.04*F8</f>
        <v>2682.2400000000002</v>
      </c>
      <c r="F8" s="198">
        <f>SUM(G8:AJ8)</f>
        <v>6</v>
      </c>
      <c r="G8" s="202">
        <v>0.5</v>
      </c>
      <c r="H8" s="201"/>
      <c r="I8" s="202">
        <v>0.5</v>
      </c>
      <c r="J8" s="201"/>
      <c r="K8" s="201">
        <v>1</v>
      </c>
      <c r="L8" s="201"/>
      <c r="M8" s="213">
        <v>0.5</v>
      </c>
      <c r="N8" s="201">
        <v>2</v>
      </c>
      <c r="O8" s="201"/>
      <c r="P8" s="201"/>
      <c r="Q8" s="201"/>
      <c r="R8" s="201"/>
      <c r="S8" s="201"/>
      <c r="T8" s="201">
        <v>1</v>
      </c>
      <c r="U8" s="201"/>
      <c r="V8" s="201"/>
      <c r="W8" s="201"/>
      <c r="X8" s="201"/>
      <c r="Y8" s="201"/>
      <c r="Z8" s="213">
        <v>0.5</v>
      </c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195"/>
      <c r="AL8" s="196" t="e">
        <f>IF(#REF!="+",AM8*HLOOKUP(#REF!,[1]Пр1!$D$10:$G$16,7,0),SUMIFS(AL:AL,#REF!,$A8))</f>
        <v>#REF!</v>
      </c>
      <c r="AM8" s="197" t="e">
        <f>IF(#REF!="+",SUM(AN8:BQ8),"")</f>
        <v>#REF!</v>
      </c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194"/>
      <c r="BS8" s="195"/>
      <c r="BT8" s="196" t="e">
        <f>IF(#REF!="+",BU8*HLOOKUP(#REF!,[1]Пр1!$D$10:$G$16,7,0),SUMIFS(BT:BT,#REF!,$A8))</f>
        <v>#REF!</v>
      </c>
      <c r="BU8" s="197" t="e">
        <f>IF(#REF!="+",SUM(BV8:CY8),"")</f>
        <v>#REF!</v>
      </c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</row>
    <row r="9" spans="1:103" s="214" customFormat="1" ht="94.5" x14ac:dyDescent="0.25">
      <c r="A9" s="212" t="s">
        <v>30</v>
      </c>
      <c r="B9" s="192" t="s">
        <v>108</v>
      </c>
      <c r="C9" s="192" t="s">
        <v>109</v>
      </c>
      <c r="D9" s="195"/>
      <c r="E9" s="196">
        <f>E10+E24</f>
        <v>14573.504000000003</v>
      </c>
      <c r="F9" s="198">
        <f t="shared" ref="F9:F30" si="5">SUM(G9:AJ9)</f>
        <v>0</v>
      </c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195"/>
      <c r="AL9" s="196" t="e">
        <f>IF(#REF!="+",AM9*HLOOKUP(#REF!,[1]Пр1!$D$10:$G$16,7,0),SUMIFS(AL:AL,#REF!,$A9))</f>
        <v>#REF!</v>
      </c>
      <c r="AM9" s="197" t="e">
        <f>IF(#REF!="+",SUM(AN9:BQ9),"")</f>
        <v>#REF!</v>
      </c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194"/>
      <c r="BS9" s="195"/>
      <c r="BT9" s="196" t="e">
        <f>IF(#REF!="+",BU9*HLOOKUP(#REF!,[1]Пр1!$D$10:$G$16,7,0),SUMIFS(BT:BT,#REF!,$A9))</f>
        <v>#REF!</v>
      </c>
      <c r="BU9" s="197" t="e">
        <f>IF(#REF!="+",SUM(BV9:CY9),"")</f>
        <v>#REF!</v>
      </c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</row>
    <row r="10" spans="1:103" s="214" customFormat="1" ht="126" x14ac:dyDescent="0.25">
      <c r="A10" s="212" t="s">
        <v>110</v>
      </c>
      <c r="B10" s="192" t="s">
        <v>111</v>
      </c>
      <c r="C10" s="192" t="s">
        <v>112</v>
      </c>
      <c r="D10" s="195"/>
      <c r="E10" s="196">
        <f>E11</f>
        <v>14126.464000000002</v>
      </c>
      <c r="F10" s="198">
        <f t="shared" si="5"/>
        <v>0</v>
      </c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195"/>
      <c r="AL10" s="196" t="e">
        <f>IF(#REF!="+",AM10*HLOOKUP(#REF!,[1]Пр1!$D$10:$G$16,7,0),SUMIFS(AL:AL,#REF!,$A10))</f>
        <v>#REF!</v>
      </c>
      <c r="AM10" s="197" t="e">
        <f>IF(#REF!="+",SUM(AN10:BQ10),"")</f>
        <v>#REF!</v>
      </c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194"/>
      <c r="BS10" s="195"/>
      <c r="BT10" s="196" t="e">
        <f>IF(#REF!="+",BU10*HLOOKUP(#REF!,[1]Пр1!$D$10:$G$16,7,0),SUMIFS(BT:BT,#REF!,$A10))</f>
        <v>#REF!</v>
      </c>
      <c r="BU10" s="197" t="e">
        <f>IF(#REF!="+",SUM(BV10:CY10),"")</f>
        <v>#REF!</v>
      </c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</row>
    <row r="11" spans="1:103" s="77" customFormat="1" ht="15.75" x14ac:dyDescent="0.25">
      <c r="A11" s="216" t="s">
        <v>113</v>
      </c>
      <c r="B11" s="217" t="s">
        <v>7</v>
      </c>
      <c r="C11" s="260" t="s">
        <v>114</v>
      </c>
      <c r="D11" s="195"/>
      <c r="E11" s="196">
        <f>E12+E15</f>
        <v>14126.464000000002</v>
      </c>
      <c r="F11" s="198">
        <f t="shared" si="5"/>
        <v>0</v>
      </c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195"/>
      <c r="AL11" s="196" t="e">
        <f>IF(#REF!="+",AM11*HLOOKUP(#REF!,[1]Пр1!$D$10:$G$16,7,0),SUMIFS(AL:AL,#REF!,$A11))</f>
        <v>#REF!</v>
      </c>
      <c r="AM11" s="197" t="e">
        <f>IF(#REF!="+",SUM(AN11:BQ11),"")</f>
        <v>#REF!</v>
      </c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194"/>
      <c r="BS11" s="195"/>
      <c r="BT11" s="196" t="e">
        <f>IF(#REF!="+",BU11*HLOOKUP(#REF!,[1]Пр1!$D$10:$G$16,7,0),SUMIFS(BT:BT,#REF!,$A11))</f>
        <v>#REF!</v>
      </c>
      <c r="BU11" s="197" t="e">
        <f>IF(#REF!="+",SUM(BV11:CY11),"")</f>
        <v>#REF!</v>
      </c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</row>
    <row r="12" spans="1:103" s="77" customFormat="1" ht="30" x14ac:dyDescent="0.25">
      <c r="A12" s="218" t="s">
        <v>115</v>
      </c>
      <c r="B12" s="219" t="s">
        <v>116</v>
      </c>
      <c r="C12" s="260"/>
      <c r="D12" s="195"/>
      <c r="E12" s="196">
        <f>SUM(E13:E14)</f>
        <v>2682.2400000000002</v>
      </c>
      <c r="F12" s="198">
        <f t="shared" si="5"/>
        <v>0</v>
      </c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195"/>
      <c r="AL12" s="196" t="e">
        <f>IF(#REF!="+",AM12*HLOOKUP(#REF!,[1]Пр1!$D$10:$G$16,7,0),SUMIFS(AL:AL,#REF!,$A12))</f>
        <v>#REF!</v>
      </c>
      <c r="AM12" s="197" t="e">
        <f>IF(#REF!="+",SUM(AN12:BQ12),"")</f>
        <v>#REF!</v>
      </c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S12" s="195"/>
      <c r="BT12" s="196" t="e">
        <f>IF(#REF!="+",BU12*HLOOKUP(#REF!,[1]Пр1!$D$10:$G$16,7,0),SUMIFS(BT:BT,#REF!,$A12))</f>
        <v>#REF!</v>
      </c>
      <c r="BU12" s="197" t="e">
        <f>IF(#REF!="+",SUM(BV12:CY12),"")</f>
        <v>#REF!</v>
      </c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</row>
    <row r="13" spans="1:103" s="77" customFormat="1" ht="105" x14ac:dyDescent="0.25">
      <c r="A13" s="220" t="s">
        <v>117</v>
      </c>
      <c r="B13" s="221" t="s">
        <v>118</v>
      </c>
      <c r="C13" s="260"/>
      <c r="D13" s="195"/>
      <c r="E13" s="196">
        <f>447.04*F13</f>
        <v>1788.16</v>
      </c>
      <c r="F13" s="198">
        <f t="shared" si="5"/>
        <v>4</v>
      </c>
      <c r="G13" s="223">
        <v>1</v>
      </c>
      <c r="H13" s="222"/>
      <c r="I13" s="222"/>
      <c r="J13" s="222"/>
      <c r="K13" s="222"/>
      <c r="L13" s="222"/>
      <c r="M13" s="224">
        <v>0.5</v>
      </c>
      <c r="N13" s="222">
        <v>2</v>
      </c>
      <c r="O13" s="222"/>
      <c r="P13" s="222"/>
      <c r="Q13" s="222"/>
      <c r="R13" s="222"/>
      <c r="S13" s="222"/>
      <c r="T13" s="222"/>
      <c r="U13" s="222"/>
      <c r="V13" s="222"/>
      <c r="W13" s="224">
        <v>0.5</v>
      </c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195"/>
      <c r="AL13" s="196" t="e">
        <f>IF(#REF!="+",AM13*HLOOKUP(#REF!,[1]Пр1!$D$10:$G$16,7,0),SUMIFS(AL:AL,#REF!,$A13))</f>
        <v>#REF!</v>
      </c>
      <c r="AM13" s="197" t="e">
        <f>IF(#REF!="+",SUM(AN13:BQ13),"")</f>
        <v>#REF!</v>
      </c>
      <c r="AN13" s="223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S13" s="195"/>
      <c r="BT13" s="196" t="e">
        <f>IF(#REF!="+",BU13*HLOOKUP(#REF!,[1]Пр1!$D$10:$G$16,7,0),SUMIFS(BT:BT,#REF!,$A13))</f>
        <v>#REF!</v>
      </c>
      <c r="BU13" s="197" t="e">
        <f>IF(#REF!="+",SUM(BV13:CY13),"")</f>
        <v>#REF!</v>
      </c>
      <c r="BV13" s="223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</row>
    <row r="14" spans="1:103" s="77" customFormat="1" ht="15.75" x14ac:dyDescent="0.25">
      <c r="A14" s="220" t="s">
        <v>119</v>
      </c>
      <c r="B14" s="221" t="s">
        <v>120</v>
      </c>
      <c r="C14" s="260"/>
      <c r="D14" s="195"/>
      <c r="E14" s="196">
        <f>447.04*F14</f>
        <v>894.08</v>
      </c>
      <c r="F14" s="198">
        <f t="shared" si="5"/>
        <v>2</v>
      </c>
      <c r="G14" s="223"/>
      <c r="H14" s="222"/>
      <c r="I14" s="222"/>
      <c r="J14" s="222"/>
      <c r="K14" s="222"/>
      <c r="L14" s="222"/>
      <c r="M14" s="222"/>
      <c r="N14" s="222">
        <v>1</v>
      </c>
      <c r="O14" s="222"/>
      <c r="P14" s="222"/>
      <c r="Q14" s="222"/>
      <c r="R14" s="222"/>
      <c r="S14" s="222"/>
      <c r="T14" s="222"/>
      <c r="U14" s="222"/>
      <c r="V14" s="222">
        <v>1</v>
      </c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195"/>
      <c r="AL14" s="196" t="e">
        <f>IF(#REF!="+",AM14*HLOOKUP(#REF!,[1]Пр1!$D$10:$G$16,7,0),SUMIFS(AL:AL,#REF!,$A14))</f>
        <v>#REF!</v>
      </c>
      <c r="AM14" s="197" t="e">
        <f>IF(#REF!="+",SUM(AN14:BQ14),"")</f>
        <v>#REF!</v>
      </c>
      <c r="AN14" s="223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S14" s="195"/>
      <c r="BT14" s="196" t="e">
        <f>IF(#REF!="+",BU14*HLOOKUP(#REF!,[1]Пр1!$D$10:$G$16,7,0),SUMIFS(BT:BT,#REF!,$A14))</f>
        <v>#REF!</v>
      </c>
      <c r="BU14" s="197" t="e">
        <f>IF(#REF!="+",SUM(BV14:CY14),"")</f>
        <v>#REF!</v>
      </c>
      <c r="BV14" s="223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  <c r="CM14" s="222"/>
      <c r="CN14" s="222"/>
      <c r="CO14" s="222"/>
      <c r="CP14" s="222"/>
      <c r="CQ14" s="222"/>
      <c r="CR14" s="222"/>
      <c r="CS14" s="222"/>
      <c r="CT14" s="222"/>
      <c r="CU14" s="222"/>
      <c r="CV14" s="222"/>
      <c r="CW14" s="222"/>
      <c r="CX14" s="222"/>
      <c r="CY14" s="222"/>
    </row>
    <row r="15" spans="1:103" s="77" customFormat="1" ht="15.75" x14ac:dyDescent="0.25">
      <c r="A15" s="218" t="s">
        <v>121</v>
      </c>
      <c r="B15" s="225" t="s">
        <v>122</v>
      </c>
      <c r="C15" s="260"/>
      <c r="D15" s="195"/>
      <c r="E15" s="196">
        <f>SUM(E16:E23)</f>
        <v>11444.224000000002</v>
      </c>
      <c r="F15" s="198">
        <f t="shared" si="5"/>
        <v>0</v>
      </c>
      <c r="G15" s="223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195"/>
      <c r="AL15" s="196"/>
      <c r="AM15" s="197"/>
      <c r="AN15" s="223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S15" s="195"/>
      <c r="BT15" s="196"/>
      <c r="BU15" s="197"/>
      <c r="BV15" s="223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  <c r="CM15" s="222"/>
      <c r="CN15" s="222"/>
      <c r="CO15" s="222"/>
      <c r="CP15" s="222"/>
      <c r="CQ15" s="222"/>
      <c r="CR15" s="222"/>
      <c r="CS15" s="222"/>
      <c r="CT15" s="222"/>
      <c r="CU15" s="222"/>
      <c r="CV15" s="222"/>
      <c r="CW15" s="222"/>
      <c r="CX15" s="222"/>
      <c r="CY15" s="222"/>
    </row>
    <row r="16" spans="1:103" s="77" customFormat="1" ht="15.75" x14ac:dyDescent="0.25">
      <c r="A16" s="220" t="s">
        <v>123</v>
      </c>
      <c r="B16" s="221" t="s">
        <v>124</v>
      </c>
      <c r="C16" s="260"/>
      <c r="D16" s="195"/>
      <c r="E16" s="196">
        <f>447.04*F16</f>
        <v>1832.864</v>
      </c>
      <c r="F16" s="198">
        <f t="shared" si="5"/>
        <v>4.0999999999999996</v>
      </c>
      <c r="G16" s="223"/>
      <c r="H16" s="222"/>
      <c r="I16" s="222">
        <v>1</v>
      </c>
      <c r="J16" s="222"/>
      <c r="K16" s="222"/>
      <c r="L16" s="222"/>
      <c r="M16" s="222"/>
      <c r="N16" s="222">
        <v>1</v>
      </c>
      <c r="O16" s="222"/>
      <c r="P16" s="222"/>
      <c r="Q16" s="222"/>
      <c r="R16" s="222"/>
      <c r="S16" s="222"/>
      <c r="T16" s="222"/>
      <c r="U16" s="222">
        <v>1</v>
      </c>
      <c r="V16" s="222">
        <v>1</v>
      </c>
      <c r="W16" s="224">
        <v>0.1</v>
      </c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195"/>
      <c r="AL16" s="196"/>
      <c r="AM16" s="197"/>
      <c r="AN16" s="223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S16" s="195"/>
      <c r="BT16" s="196"/>
      <c r="BU16" s="197"/>
      <c r="BV16" s="223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222"/>
      <c r="CN16" s="222"/>
      <c r="CO16" s="222"/>
      <c r="CP16" s="222"/>
      <c r="CQ16" s="222"/>
      <c r="CR16" s="222"/>
      <c r="CS16" s="222"/>
      <c r="CT16" s="222"/>
      <c r="CU16" s="222"/>
      <c r="CV16" s="222"/>
      <c r="CW16" s="222"/>
      <c r="CX16" s="222"/>
      <c r="CY16" s="222"/>
    </row>
    <row r="17" spans="1:103" s="77" customFormat="1" ht="30" x14ac:dyDescent="0.25">
      <c r="A17" s="220" t="s">
        <v>125</v>
      </c>
      <c r="B17" s="226" t="s">
        <v>126</v>
      </c>
      <c r="C17" s="260"/>
      <c r="D17" s="195"/>
      <c r="E17" s="196">
        <f t="shared" ref="E17:E30" si="6">447.04*F17</f>
        <v>2682.2400000000002</v>
      </c>
      <c r="F17" s="198">
        <f t="shared" si="5"/>
        <v>6</v>
      </c>
      <c r="G17" s="223"/>
      <c r="H17" s="222"/>
      <c r="I17" s="222"/>
      <c r="J17" s="222"/>
      <c r="K17" s="222"/>
      <c r="L17" s="222"/>
      <c r="M17" s="224">
        <v>0.5</v>
      </c>
      <c r="N17" s="222">
        <v>2</v>
      </c>
      <c r="O17" s="222"/>
      <c r="P17" s="222"/>
      <c r="Q17" s="222"/>
      <c r="R17" s="222"/>
      <c r="S17" s="222"/>
      <c r="T17" s="222"/>
      <c r="U17" s="222">
        <v>1</v>
      </c>
      <c r="V17" s="222">
        <v>2</v>
      </c>
      <c r="W17" s="224">
        <v>0.5</v>
      </c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195"/>
      <c r="AL17" s="196"/>
      <c r="AM17" s="197"/>
      <c r="AN17" s="223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S17" s="195"/>
      <c r="BT17" s="196"/>
      <c r="BU17" s="197"/>
      <c r="BV17" s="223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2"/>
    </row>
    <row r="18" spans="1:103" s="77" customFormat="1" ht="15.75" x14ac:dyDescent="0.25">
      <c r="A18" s="220" t="s">
        <v>127</v>
      </c>
      <c r="B18" s="226" t="s">
        <v>128</v>
      </c>
      <c r="C18" s="260"/>
      <c r="D18" s="195"/>
      <c r="E18" s="196">
        <f t="shared" si="6"/>
        <v>715.26400000000012</v>
      </c>
      <c r="F18" s="198">
        <f t="shared" si="5"/>
        <v>1.6</v>
      </c>
      <c r="G18" s="223"/>
      <c r="H18" s="222"/>
      <c r="I18" s="222"/>
      <c r="J18" s="222"/>
      <c r="K18" s="222"/>
      <c r="L18" s="222"/>
      <c r="M18" s="222"/>
      <c r="N18" s="224">
        <v>0.5</v>
      </c>
      <c r="O18" s="222"/>
      <c r="P18" s="222"/>
      <c r="Q18" s="222"/>
      <c r="R18" s="222"/>
      <c r="S18" s="222"/>
      <c r="T18" s="222"/>
      <c r="U18" s="224">
        <v>0.5</v>
      </c>
      <c r="V18" s="224">
        <v>0.5</v>
      </c>
      <c r="W18" s="224">
        <v>0.1</v>
      </c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195"/>
      <c r="AL18" s="196"/>
      <c r="AM18" s="197"/>
      <c r="AN18" s="223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S18" s="195"/>
      <c r="BT18" s="196"/>
      <c r="BU18" s="197"/>
      <c r="BV18" s="223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2"/>
      <c r="CX18" s="222"/>
      <c r="CY18" s="222"/>
    </row>
    <row r="19" spans="1:103" s="77" customFormat="1" ht="30" x14ac:dyDescent="0.25">
      <c r="A19" s="220" t="s">
        <v>129</v>
      </c>
      <c r="B19" s="221" t="s">
        <v>130</v>
      </c>
      <c r="C19" s="260"/>
      <c r="D19" s="195"/>
      <c r="E19" s="196">
        <f t="shared" si="6"/>
        <v>715.26400000000012</v>
      </c>
      <c r="F19" s="198">
        <f t="shared" si="5"/>
        <v>1.6</v>
      </c>
      <c r="G19" s="223"/>
      <c r="H19" s="222"/>
      <c r="I19" s="222"/>
      <c r="J19" s="222"/>
      <c r="K19" s="222"/>
      <c r="L19" s="222"/>
      <c r="M19" s="222"/>
      <c r="N19" s="222">
        <v>1</v>
      </c>
      <c r="O19" s="222"/>
      <c r="P19" s="222"/>
      <c r="Q19" s="222"/>
      <c r="R19" s="222"/>
      <c r="S19" s="222"/>
      <c r="T19" s="222"/>
      <c r="U19" s="222"/>
      <c r="V19" s="224">
        <v>0.5</v>
      </c>
      <c r="W19" s="224">
        <v>0.1</v>
      </c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195"/>
      <c r="AL19" s="196"/>
      <c r="AM19" s="197"/>
      <c r="AN19" s="223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S19" s="195"/>
      <c r="BT19" s="196"/>
      <c r="BU19" s="197"/>
      <c r="BV19" s="223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2"/>
    </row>
    <row r="20" spans="1:103" s="77" customFormat="1" ht="45" x14ac:dyDescent="0.25">
      <c r="A20" s="220" t="s">
        <v>131</v>
      </c>
      <c r="B20" s="221" t="s">
        <v>132</v>
      </c>
      <c r="C20" s="260"/>
      <c r="D20" s="195"/>
      <c r="E20" s="196">
        <f t="shared" si="6"/>
        <v>715.26400000000012</v>
      </c>
      <c r="F20" s="198">
        <f t="shared" si="5"/>
        <v>1.6</v>
      </c>
      <c r="G20" s="223"/>
      <c r="H20" s="222"/>
      <c r="I20" s="222"/>
      <c r="J20" s="222"/>
      <c r="K20" s="222"/>
      <c r="L20" s="222"/>
      <c r="M20" s="222"/>
      <c r="N20" s="222">
        <v>1</v>
      </c>
      <c r="O20" s="222"/>
      <c r="P20" s="222"/>
      <c r="Q20" s="222"/>
      <c r="R20" s="222"/>
      <c r="S20" s="222"/>
      <c r="T20" s="222"/>
      <c r="U20" s="222"/>
      <c r="V20" s="224">
        <v>0.5</v>
      </c>
      <c r="W20" s="224">
        <v>0.1</v>
      </c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195"/>
      <c r="AL20" s="196"/>
      <c r="AM20" s="197"/>
      <c r="AN20" s="223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S20" s="195"/>
      <c r="BT20" s="196"/>
      <c r="BU20" s="197"/>
      <c r="BV20" s="223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</row>
    <row r="21" spans="1:103" s="77" customFormat="1" ht="15.75" x14ac:dyDescent="0.25">
      <c r="A21" s="220" t="s">
        <v>133</v>
      </c>
      <c r="B21" s="221" t="s">
        <v>134</v>
      </c>
      <c r="C21" s="260"/>
      <c r="D21" s="195"/>
      <c r="E21" s="196">
        <f t="shared" si="6"/>
        <v>715.26400000000012</v>
      </c>
      <c r="F21" s="198">
        <f t="shared" si="5"/>
        <v>1.6</v>
      </c>
      <c r="G21" s="223"/>
      <c r="H21" s="222"/>
      <c r="I21" s="222"/>
      <c r="J21" s="222"/>
      <c r="K21" s="222"/>
      <c r="L21" s="222"/>
      <c r="M21" s="222"/>
      <c r="N21" s="222">
        <v>1</v>
      </c>
      <c r="O21" s="222"/>
      <c r="P21" s="222"/>
      <c r="Q21" s="222"/>
      <c r="R21" s="222"/>
      <c r="S21" s="222"/>
      <c r="T21" s="222"/>
      <c r="U21" s="222"/>
      <c r="V21" s="224">
        <v>0.5</v>
      </c>
      <c r="W21" s="224">
        <v>0.1</v>
      </c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195"/>
      <c r="AL21" s="196"/>
      <c r="AM21" s="197"/>
      <c r="AN21" s="223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S21" s="195"/>
      <c r="BT21" s="196"/>
      <c r="BU21" s="197"/>
      <c r="BV21" s="223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</row>
    <row r="22" spans="1:103" s="77" customFormat="1" ht="30" x14ac:dyDescent="0.25">
      <c r="A22" s="220" t="s">
        <v>135</v>
      </c>
      <c r="B22" s="221" t="s">
        <v>136</v>
      </c>
      <c r="C22" s="260"/>
      <c r="D22" s="195"/>
      <c r="E22" s="196">
        <f t="shared" si="6"/>
        <v>715.26400000000012</v>
      </c>
      <c r="F22" s="198">
        <f t="shared" si="5"/>
        <v>1.6</v>
      </c>
      <c r="G22" s="223"/>
      <c r="H22" s="222"/>
      <c r="I22" s="222"/>
      <c r="J22" s="222"/>
      <c r="K22" s="222"/>
      <c r="L22" s="222"/>
      <c r="M22" s="222"/>
      <c r="N22" s="222">
        <v>1</v>
      </c>
      <c r="O22" s="222"/>
      <c r="P22" s="222"/>
      <c r="Q22" s="222"/>
      <c r="R22" s="222"/>
      <c r="S22" s="222"/>
      <c r="T22" s="222"/>
      <c r="U22" s="222"/>
      <c r="V22" s="224">
        <v>0.5</v>
      </c>
      <c r="W22" s="224">
        <v>0.1</v>
      </c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195"/>
      <c r="AL22" s="196"/>
      <c r="AM22" s="197"/>
      <c r="AN22" s="223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S22" s="195"/>
      <c r="BT22" s="196"/>
      <c r="BU22" s="197"/>
      <c r="BV22" s="223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</row>
    <row r="23" spans="1:103" s="77" customFormat="1" ht="15.75" x14ac:dyDescent="0.25">
      <c r="A23" s="220" t="s">
        <v>137</v>
      </c>
      <c r="B23" s="221" t="s">
        <v>138</v>
      </c>
      <c r="C23" s="260"/>
      <c r="D23" s="195"/>
      <c r="E23" s="196">
        <f t="shared" si="6"/>
        <v>3352.8</v>
      </c>
      <c r="F23" s="198">
        <f t="shared" si="5"/>
        <v>7.5</v>
      </c>
      <c r="G23" s="223"/>
      <c r="H23" s="222"/>
      <c r="I23" s="222"/>
      <c r="J23" s="222"/>
      <c r="K23" s="222"/>
      <c r="L23" s="222"/>
      <c r="M23" s="222"/>
      <c r="N23" s="222">
        <v>3</v>
      </c>
      <c r="O23" s="222"/>
      <c r="P23" s="222"/>
      <c r="Q23" s="222"/>
      <c r="R23" s="222"/>
      <c r="S23" s="222"/>
      <c r="T23" s="222"/>
      <c r="U23" s="222"/>
      <c r="V23" s="222">
        <v>4</v>
      </c>
      <c r="W23" s="224">
        <v>0.5</v>
      </c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195"/>
      <c r="AL23" s="196"/>
      <c r="AM23" s="197"/>
      <c r="AN23" s="223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S23" s="195"/>
      <c r="BT23" s="196"/>
      <c r="BU23" s="197"/>
      <c r="BV23" s="223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</row>
    <row r="24" spans="1:103" s="77" customFormat="1" ht="63" x14ac:dyDescent="0.25">
      <c r="A24" s="212" t="s">
        <v>139</v>
      </c>
      <c r="B24" s="192" t="s">
        <v>140</v>
      </c>
      <c r="C24" s="192" t="s">
        <v>141</v>
      </c>
      <c r="D24" s="195"/>
      <c r="E24" s="196">
        <f>SUM(E25:E28)</f>
        <v>447.04</v>
      </c>
      <c r="F24" s="198">
        <f t="shared" si="5"/>
        <v>0</v>
      </c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195"/>
      <c r="AL24" s="196" t="e">
        <f>IF(#REF!="+",AM24*HLOOKUP(#REF!,[1]Пр1!$D$10:$G$16,7,0),SUMIFS(AL:AL,#REF!,$A24))</f>
        <v>#REF!</v>
      </c>
      <c r="AM24" s="197" t="e">
        <f>IF(#REF!="+",SUM(AN24:BQ24),"")</f>
        <v>#REF!</v>
      </c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7"/>
      <c r="BS24" s="195"/>
      <c r="BT24" s="196" t="e">
        <f>IF(#REF!="+",BU24*HLOOKUP(#REF!,[1]Пр1!$D$10:$G$16,7,0),SUMIFS(BT:BT,#REF!,$A24))</f>
        <v>#REF!</v>
      </c>
      <c r="BU24" s="197" t="e">
        <f>IF(#REF!="+",SUM(BV24:CY24),"")</f>
        <v>#REF!</v>
      </c>
      <c r="BV24" s="227"/>
      <c r="BW24" s="227"/>
      <c r="BX24" s="227"/>
      <c r="BY24" s="227"/>
      <c r="BZ24" s="227"/>
      <c r="CA24" s="227"/>
      <c r="CB24" s="227"/>
      <c r="CC24" s="227"/>
      <c r="CD24" s="227"/>
      <c r="CE24" s="227"/>
      <c r="CF24" s="227"/>
      <c r="CG24" s="227"/>
      <c r="CH24" s="227"/>
      <c r="CI24" s="227"/>
      <c r="CJ24" s="227"/>
      <c r="CK24" s="227"/>
      <c r="CL24" s="227"/>
      <c r="CM24" s="227"/>
      <c r="CN24" s="227"/>
      <c r="CO24" s="227"/>
      <c r="CP24" s="227"/>
      <c r="CQ24" s="227"/>
      <c r="CR24" s="227"/>
      <c r="CS24" s="227"/>
      <c r="CT24" s="227"/>
      <c r="CU24" s="227"/>
      <c r="CV24" s="227"/>
      <c r="CW24" s="227"/>
      <c r="CX24" s="227"/>
      <c r="CY24" s="227"/>
    </row>
    <row r="25" spans="1:103" s="214" customFormat="1" ht="15.75" x14ac:dyDescent="0.25">
      <c r="A25" s="228" t="s">
        <v>142</v>
      </c>
      <c r="B25" s="128" t="s">
        <v>143</v>
      </c>
      <c r="C25" s="229" t="s">
        <v>144</v>
      </c>
      <c r="D25" s="195"/>
      <c r="E25" s="196">
        <f t="shared" si="6"/>
        <v>0</v>
      </c>
      <c r="F25" s="198">
        <f t="shared" si="5"/>
        <v>0</v>
      </c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>
        <v>0</v>
      </c>
      <c r="Y25" s="201"/>
      <c r="Z25" s="201">
        <v>0</v>
      </c>
      <c r="AA25" s="201">
        <v>0</v>
      </c>
      <c r="AB25" s="201"/>
      <c r="AC25" s="201"/>
      <c r="AD25" s="201"/>
      <c r="AE25" s="201"/>
      <c r="AF25" s="201"/>
      <c r="AG25" s="201"/>
      <c r="AH25" s="201"/>
      <c r="AI25" s="201"/>
      <c r="AJ25" s="201"/>
      <c r="AK25" s="195"/>
      <c r="AL25" s="196" t="e">
        <f>IF(#REF!="+",AM25*HLOOKUP(#REF!,[1]Пр1!$D$10:$G$16,7,0),SUMIFS(AL:AL,#REF!,$A25))</f>
        <v>#REF!</v>
      </c>
      <c r="AM25" s="197" t="e">
        <f>IF(#REF!="+",SUM(AN25:BQ25),"")</f>
        <v>#REF!</v>
      </c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77"/>
      <c r="BS25" s="195"/>
      <c r="BT25" s="196" t="e">
        <f>IF(#REF!="+",BU25*HLOOKUP(#REF!,[1]Пр1!$D$10:$G$16,7,0),SUMIFS(BT:BT,#REF!,$A25))</f>
        <v>#REF!</v>
      </c>
      <c r="BU25" s="197" t="e">
        <f>IF(#REF!="+",SUM(BV25:CY25),"")</f>
        <v>#REF!</v>
      </c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  <c r="CY25" s="201"/>
    </row>
    <row r="26" spans="1:103" s="214" customFormat="1" ht="15.75" x14ac:dyDescent="0.25">
      <c r="A26" s="228" t="s">
        <v>145</v>
      </c>
      <c r="B26" s="161" t="s">
        <v>146</v>
      </c>
      <c r="C26" s="229" t="s">
        <v>147</v>
      </c>
      <c r="D26" s="195"/>
      <c r="E26" s="196">
        <f t="shared" si="6"/>
        <v>0</v>
      </c>
      <c r="F26" s="198">
        <f t="shared" si="5"/>
        <v>0</v>
      </c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>
        <v>0</v>
      </c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195"/>
      <c r="AL26" s="196" t="e">
        <f>IF(#REF!="+",AM26*HLOOKUP(#REF!,[1]Пр1!$D$10:$G$16,7,0),SUMIFS(AL:AL,#REF!,$A26))</f>
        <v>#REF!</v>
      </c>
      <c r="AM26" s="197" t="e">
        <f>IF(#REF!="+",SUM(AN26:BQ26),"")</f>
        <v>#REF!</v>
      </c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77"/>
      <c r="BS26" s="195"/>
      <c r="BT26" s="196" t="e">
        <f>IF(#REF!="+",BU26*HLOOKUP(#REF!,[1]Пр1!$D$10:$G$16,7,0),SUMIFS(BT:BT,#REF!,$A26))</f>
        <v>#REF!</v>
      </c>
      <c r="BU26" s="197" t="e">
        <f>IF(#REF!="+",SUM(BV26:CY26),"")</f>
        <v>#REF!</v>
      </c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</row>
    <row r="27" spans="1:103" s="214" customFormat="1" ht="31.5" x14ac:dyDescent="0.25">
      <c r="A27" s="228" t="s">
        <v>148</v>
      </c>
      <c r="B27" s="161" t="s">
        <v>149</v>
      </c>
      <c r="C27" s="230" t="s">
        <v>144</v>
      </c>
      <c r="D27" s="195"/>
      <c r="E27" s="196">
        <f t="shared" si="6"/>
        <v>447.04</v>
      </c>
      <c r="F27" s="198">
        <f t="shared" si="5"/>
        <v>1</v>
      </c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>
        <v>1</v>
      </c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195"/>
      <c r="AL27" s="196" t="e">
        <f>IF(#REF!="+",AM27*HLOOKUP(#REF!,[1]Пр1!$D$10:$G$16,7,0),SUMIFS(AL:AL,#REF!,$A27))</f>
        <v>#REF!</v>
      </c>
      <c r="AM27" s="197" t="e">
        <f>IF(#REF!="+",SUM(AN27:BQ27),"")</f>
        <v>#REF!</v>
      </c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77"/>
      <c r="BS27" s="195"/>
      <c r="BT27" s="196" t="e">
        <f>IF(#REF!="+",BU27*HLOOKUP(#REF!,[1]Пр1!$D$10:$G$16,7,0),SUMIFS(BT:BT,#REF!,$A27))</f>
        <v>#REF!</v>
      </c>
      <c r="BU27" s="197" t="e">
        <f>IF(#REF!="+",SUM(BV27:CY27),"")</f>
        <v>#REF!</v>
      </c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  <c r="CY27" s="201"/>
    </row>
    <row r="28" spans="1:103" s="214" customFormat="1" ht="15.75" x14ac:dyDescent="0.25">
      <c r="A28" s="228" t="s">
        <v>150</v>
      </c>
      <c r="B28" s="128" t="s">
        <v>151</v>
      </c>
      <c r="C28" s="229" t="s">
        <v>152</v>
      </c>
      <c r="D28" s="195"/>
      <c r="E28" s="196">
        <f t="shared" si="6"/>
        <v>0</v>
      </c>
      <c r="F28" s="198">
        <f t="shared" si="5"/>
        <v>0</v>
      </c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195"/>
      <c r="AL28" s="196" t="e">
        <f>IF(#REF!="+",AM28*HLOOKUP(#REF!,[1]Пр1!$D$10:$G$16,7,0),SUMIFS(AL:AL,#REF!,$A28))</f>
        <v>#REF!</v>
      </c>
      <c r="AM28" s="197" t="e">
        <f>IF(#REF!="+",SUM(AN28:BQ28),"")</f>
        <v>#REF!</v>
      </c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77"/>
      <c r="BS28" s="195"/>
      <c r="BT28" s="196" t="e">
        <f>IF(#REF!="+",BU28*HLOOKUP(#REF!,[1]Пр1!$D$10:$G$16,7,0),SUMIFS(BT:BT,#REF!,$A28))</f>
        <v>#REF!</v>
      </c>
      <c r="BU28" s="197" t="e">
        <f>IF(#REF!="+",SUM(BV28:CY28),"")</f>
        <v>#REF!</v>
      </c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  <c r="CY28" s="201"/>
    </row>
    <row r="29" spans="1:103" s="214" customFormat="1" ht="378" x14ac:dyDescent="0.25">
      <c r="A29" s="231" t="s">
        <v>153</v>
      </c>
      <c r="B29" s="192" t="s">
        <v>154</v>
      </c>
      <c r="C29" s="192" t="s">
        <v>155</v>
      </c>
      <c r="D29" s="195"/>
      <c r="E29" s="196">
        <f t="shared" si="6"/>
        <v>2235.2000000000003</v>
      </c>
      <c r="F29" s="198">
        <f t="shared" si="5"/>
        <v>5</v>
      </c>
      <c r="G29" s="200"/>
      <c r="H29" s="200"/>
      <c r="I29" s="199">
        <v>0.5</v>
      </c>
      <c r="J29" s="200"/>
      <c r="K29" s="200">
        <v>1</v>
      </c>
      <c r="L29" s="200"/>
      <c r="M29" s="199">
        <v>0.5</v>
      </c>
      <c r="N29" s="200">
        <v>1</v>
      </c>
      <c r="O29" s="200"/>
      <c r="P29" s="200"/>
      <c r="Q29" s="200"/>
      <c r="R29" s="200"/>
      <c r="S29" s="200"/>
      <c r="T29" s="200"/>
      <c r="U29" s="200"/>
      <c r="V29" s="200"/>
      <c r="W29" s="200"/>
      <c r="X29" s="200">
        <v>1</v>
      </c>
      <c r="Y29" s="200"/>
      <c r="Z29" s="200"/>
      <c r="AA29" s="200"/>
      <c r="AB29" s="200"/>
      <c r="AC29" s="200"/>
      <c r="AD29" s="232">
        <v>0.5</v>
      </c>
      <c r="AE29" s="200"/>
      <c r="AF29" s="232">
        <v>0.5</v>
      </c>
      <c r="AG29" s="200"/>
      <c r="AH29" s="200"/>
      <c r="AI29" s="200"/>
      <c r="AJ29" s="200"/>
      <c r="AK29" s="195"/>
      <c r="AL29" s="196" t="e">
        <f>IF(#REF!="+",AM29*HLOOKUP(#REF!,[1]Пр1!$D$10:$G$16,7,0),SUMIFS(AL:AL,#REF!,$A29))</f>
        <v>#REF!</v>
      </c>
      <c r="AM29" s="197" t="e">
        <f>IF(#REF!="+",SUM(AN29:BQ29),"")</f>
        <v>#REF!</v>
      </c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77"/>
      <c r="BS29" s="195"/>
      <c r="BT29" s="196" t="e">
        <f>IF(#REF!="+",BU29*HLOOKUP(#REF!,[1]Пр1!$D$10:$G$16,7,0),SUMIFS(BT:BT,#REF!,$A29))</f>
        <v>#REF!</v>
      </c>
      <c r="BU29" s="197" t="e">
        <f>IF(#REF!="+",SUM(BV29:CY29),"")</f>
        <v>#REF!</v>
      </c>
      <c r="BV29" s="201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201"/>
      <c r="CP29" s="201"/>
      <c r="CQ29" s="201"/>
      <c r="CR29" s="201"/>
      <c r="CS29" s="201"/>
      <c r="CT29" s="201"/>
      <c r="CU29" s="201"/>
      <c r="CV29" s="201"/>
      <c r="CW29" s="201"/>
      <c r="CX29" s="201"/>
      <c r="CY29" s="201"/>
    </row>
    <row r="30" spans="1:103" s="214" customFormat="1" ht="63" x14ac:dyDescent="0.25">
      <c r="A30" s="231" t="s">
        <v>156</v>
      </c>
      <c r="B30" s="192" t="s">
        <v>157</v>
      </c>
      <c r="C30" s="192" t="s">
        <v>158</v>
      </c>
      <c r="D30" s="195"/>
      <c r="E30" s="196">
        <f t="shared" si="6"/>
        <v>0</v>
      </c>
      <c r="F30" s="198">
        <f t="shared" si="5"/>
        <v>0</v>
      </c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195"/>
      <c r="AL30" s="196" t="e">
        <f>IF(#REF!="+",AM30*HLOOKUP(#REF!,[1]Пр1!$D$10:$G$16,7,0),SUMIFS(AL:AL,#REF!,$A30))</f>
        <v>#REF!</v>
      </c>
      <c r="AM30" s="197" t="e">
        <f>IF(#REF!="+",SUM(AN30:BQ30),"")</f>
        <v>#REF!</v>
      </c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77"/>
      <c r="BS30" s="195"/>
      <c r="BT30" s="196" t="e">
        <f>IF(#REF!="+",BU30*HLOOKUP(#REF!,[1]Пр1!$D$10:$G$16,7,0),SUMIFS(BT:BT,#REF!,$A30))</f>
        <v>#REF!</v>
      </c>
      <c r="BU30" s="197" t="e">
        <f>IF(#REF!="+",SUM(BV30:CY30),"")</f>
        <v>#REF!</v>
      </c>
      <c r="BV30" s="201"/>
      <c r="BW30" s="201"/>
      <c r="BX30" s="201"/>
      <c r="BY30" s="201"/>
      <c r="BZ30" s="201"/>
      <c r="CA30" s="201"/>
      <c r="CB30" s="201"/>
      <c r="CC30" s="201"/>
      <c r="CD30" s="201"/>
      <c r="CE30" s="201"/>
      <c r="CF30" s="201"/>
      <c r="CG30" s="201"/>
      <c r="CH30" s="201"/>
      <c r="CI30" s="201"/>
      <c r="CJ30" s="201"/>
      <c r="CK30" s="201"/>
      <c r="CL30" s="201"/>
      <c r="CM30" s="201"/>
      <c r="CN30" s="201"/>
      <c r="CO30" s="201"/>
      <c r="CP30" s="201"/>
      <c r="CQ30" s="201"/>
      <c r="CR30" s="201"/>
      <c r="CS30" s="201"/>
      <c r="CT30" s="201"/>
      <c r="CU30" s="201"/>
      <c r="CV30" s="201"/>
      <c r="CW30" s="201"/>
      <c r="CX30" s="201"/>
      <c r="CY30" s="201"/>
    </row>
    <row r="32" spans="1:103" s="233" customFormat="1" x14ac:dyDescent="0.25">
      <c r="A32" s="164"/>
      <c r="B32" s="164"/>
      <c r="C32" s="164"/>
      <c r="D32" s="234"/>
      <c r="E32" s="235"/>
      <c r="AK32" s="234"/>
      <c r="AL32" s="235"/>
      <c r="BR32" s="164"/>
      <c r="BS32" s="234"/>
      <c r="BT32" s="235"/>
    </row>
    <row r="33" spans="1:72" s="233" customFormat="1" x14ac:dyDescent="0.25">
      <c r="A33" s="164"/>
      <c r="B33" s="164"/>
      <c r="C33" s="164"/>
      <c r="D33" s="234"/>
      <c r="E33" s="235"/>
      <c r="AK33" s="234"/>
      <c r="AL33" s="235"/>
      <c r="BR33" s="164"/>
      <c r="BS33" s="234"/>
      <c r="BT33" s="235"/>
    </row>
    <row r="34" spans="1:72" s="233" customFormat="1" x14ac:dyDescent="0.25">
      <c r="A34" s="164"/>
      <c r="B34" s="164"/>
      <c r="C34" s="164"/>
      <c r="D34" s="234"/>
      <c r="E34" s="235"/>
      <c r="AK34" s="234"/>
      <c r="AL34" s="235"/>
      <c r="BR34" s="164"/>
      <c r="BS34" s="234"/>
      <c r="BT34" s="235"/>
    </row>
    <row r="35" spans="1:72" s="233" customFormat="1" x14ac:dyDescent="0.25">
      <c r="A35" s="164"/>
      <c r="B35" s="164"/>
      <c r="C35" s="164"/>
      <c r="D35" s="234"/>
      <c r="E35" s="235"/>
      <c r="AK35" s="234"/>
      <c r="AL35" s="235"/>
      <c r="BR35" s="164"/>
      <c r="BS35" s="234"/>
      <c r="BT35" s="235"/>
    </row>
    <row r="36" spans="1:72" s="233" customFormat="1" x14ac:dyDescent="0.25">
      <c r="A36" s="164"/>
      <c r="B36" s="164"/>
      <c r="C36" s="164"/>
      <c r="D36" s="234"/>
      <c r="E36" s="235"/>
      <c r="AK36" s="234"/>
      <c r="AL36" s="235"/>
      <c r="BR36" s="164"/>
      <c r="BS36" s="234"/>
      <c r="BT36" s="235"/>
    </row>
    <row r="37" spans="1:72" s="233" customFormat="1" x14ac:dyDescent="0.25">
      <c r="A37" s="164"/>
      <c r="B37" s="164"/>
      <c r="C37" s="164"/>
      <c r="D37" s="234"/>
      <c r="E37" s="235"/>
      <c r="AK37" s="234"/>
      <c r="AL37" s="235"/>
      <c r="BR37" s="164"/>
      <c r="BS37" s="234"/>
      <c r="BT37" s="235"/>
    </row>
    <row r="38" spans="1:72" s="233" customFormat="1" x14ac:dyDescent="0.25">
      <c r="A38" s="164"/>
      <c r="B38" s="164"/>
      <c r="C38" s="164"/>
      <c r="D38" s="234"/>
      <c r="E38" s="235"/>
      <c r="AK38" s="234"/>
      <c r="AL38" s="235"/>
      <c r="BR38" s="164"/>
      <c r="BS38" s="234"/>
      <c r="BT38" s="235"/>
    </row>
    <row r="39" spans="1:72" s="233" customFormat="1" x14ac:dyDescent="0.25">
      <c r="A39" s="164"/>
      <c r="B39" s="164"/>
      <c r="C39" s="164"/>
      <c r="D39" s="234"/>
      <c r="E39" s="235"/>
      <c r="AK39" s="234"/>
      <c r="AL39" s="235"/>
      <c r="BR39" s="164"/>
      <c r="BS39" s="234"/>
      <c r="BT39" s="235"/>
    </row>
    <row r="40" spans="1:72" s="233" customFormat="1" x14ac:dyDescent="0.25">
      <c r="A40" s="164"/>
      <c r="B40" s="164"/>
      <c r="C40" s="164"/>
      <c r="D40" s="234"/>
      <c r="E40" s="235"/>
      <c r="AK40" s="234"/>
      <c r="AL40" s="235"/>
      <c r="BR40" s="164"/>
      <c r="BS40" s="234"/>
      <c r="BT40" s="235"/>
    </row>
    <row r="41" spans="1:72" s="233" customFormat="1" x14ac:dyDescent="0.25">
      <c r="A41" s="164"/>
      <c r="B41" s="164"/>
      <c r="C41" s="164"/>
      <c r="D41" s="234"/>
      <c r="E41" s="235"/>
      <c r="AK41" s="234"/>
      <c r="AL41" s="235"/>
      <c r="BR41" s="164"/>
      <c r="BS41" s="234"/>
      <c r="BT41" s="235"/>
    </row>
    <row r="42" spans="1:72" s="233" customFormat="1" x14ac:dyDescent="0.25">
      <c r="A42" s="164"/>
      <c r="B42" s="164"/>
      <c r="C42" s="164"/>
      <c r="D42" s="234"/>
      <c r="E42" s="235"/>
      <c r="AK42" s="234"/>
      <c r="AL42" s="235"/>
      <c r="BR42" s="164"/>
      <c r="BS42" s="234"/>
      <c r="BT42" s="235"/>
    </row>
    <row r="43" spans="1:72" s="233" customFormat="1" x14ac:dyDescent="0.25">
      <c r="A43" s="164"/>
      <c r="B43" s="164"/>
      <c r="C43" s="164"/>
      <c r="D43" s="234"/>
      <c r="E43" s="235"/>
      <c r="AK43" s="234"/>
      <c r="AL43" s="235"/>
      <c r="BR43" s="164"/>
      <c r="BS43" s="234"/>
      <c r="BT43" s="235"/>
    </row>
    <row r="44" spans="1:72" s="233" customFormat="1" x14ac:dyDescent="0.25">
      <c r="A44" s="164"/>
      <c r="B44" s="164"/>
      <c r="C44" s="164"/>
      <c r="D44" s="234"/>
      <c r="E44" s="235"/>
      <c r="AK44" s="234"/>
      <c r="AL44" s="235"/>
      <c r="BR44" s="164"/>
      <c r="BS44" s="234"/>
      <c r="BT44" s="235"/>
    </row>
    <row r="45" spans="1:72" s="233" customFormat="1" x14ac:dyDescent="0.25">
      <c r="A45" s="164"/>
      <c r="B45" s="164"/>
      <c r="C45" s="164"/>
      <c r="D45" s="234"/>
      <c r="E45" s="235"/>
      <c r="AK45" s="234"/>
      <c r="AL45" s="235"/>
      <c r="BR45" s="164"/>
      <c r="BS45" s="234"/>
      <c r="BT45" s="235"/>
    </row>
    <row r="46" spans="1:72" s="233" customFormat="1" x14ac:dyDescent="0.25">
      <c r="A46" s="164"/>
      <c r="B46" s="164"/>
      <c r="C46" s="164"/>
      <c r="D46" s="234"/>
      <c r="E46" s="235"/>
      <c r="AK46" s="234"/>
      <c r="AL46" s="235"/>
      <c r="BR46" s="164"/>
      <c r="BS46" s="234"/>
      <c r="BT46" s="235"/>
    </row>
    <row r="47" spans="1:72" s="233" customFormat="1" x14ac:dyDescent="0.25">
      <c r="A47" s="164"/>
      <c r="B47" s="164"/>
      <c r="C47" s="164"/>
      <c r="D47" s="234"/>
      <c r="E47" s="235"/>
      <c r="AK47" s="234"/>
      <c r="AL47" s="235"/>
      <c r="BR47" s="164"/>
      <c r="BS47" s="234"/>
      <c r="BT47" s="235"/>
    </row>
    <row r="48" spans="1:72" s="233" customFormat="1" x14ac:dyDescent="0.25">
      <c r="A48" s="164"/>
      <c r="B48" s="164"/>
      <c r="C48" s="164"/>
      <c r="D48" s="234"/>
      <c r="E48" s="235"/>
      <c r="AK48" s="234"/>
      <c r="AL48" s="235"/>
      <c r="BR48" s="164"/>
      <c r="BS48" s="234"/>
      <c r="BT48" s="235"/>
    </row>
    <row r="49" spans="1:72" s="233" customFormat="1" x14ac:dyDescent="0.25">
      <c r="A49" s="164"/>
      <c r="B49" s="164"/>
      <c r="C49" s="164"/>
      <c r="D49" s="234"/>
      <c r="E49" s="235"/>
      <c r="AK49" s="234"/>
      <c r="AL49" s="235"/>
      <c r="BR49" s="164"/>
      <c r="BS49" s="234"/>
      <c r="BT49" s="235"/>
    </row>
    <row r="50" spans="1:72" s="233" customFormat="1" x14ac:dyDescent="0.25">
      <c r="A50" s="164"/>
      <c r="B50" s="164"/>
      <c r="C50" s="164"/>
      <c r="D50" s="234"/>
      <c r="E50" s="235"/>
      <c r="AK50" s="234"/>
      <c r="AL50" s="235"/>
      <c r="BR50" s="164"/>
      <c r="BS50" s="234"/>
      <c r="BT50" s="235"/>
    </row>
    <row r="51" spans="1:72" s="233" customFormat="1" x14ac:dyDescent="0.25">
      <c r="A51" s="164"/>
      <c r="B51" s="164"/>
      <c r="C51" s="164"/>
      <c r="D51" s="234"/>
      <c r="E51" s="235"/>
      <c r="AK51" s="234"/>
      <c r="AL51" s="235"/>
      <c r="BR51" s="164"/>
      <c r="BS51" s="234"/>
      <c r="BT51" s="235"/>
    </row>
    <row r="52" spans="1:72" s="233" customFormat="1" x14ac:dyDescent="0.25">
      <c r="A52" s="164"/>
      <c r="B52" s="164"/>
      <c r="C52" s="164"/>
      <c r="D52" s="234"/>
      <c r="E52" s="235"/>
      <c r="AK52" s="234"/>
      <c r="AL52" s="235"/>
      <c r="BR52" s="164"/>
      <c r="BS52" s="234"/>
      <c r="BT52" s="235"/>
    </row>
    <row r="53" spans="1:72" s="233" customFormat="1" x14ac:dyDescent="0.25">
      <c r="A53" s="164"/>
      <c r="B53" s="164"/>
      <c r="C53" s="164"/>
      <c r="D53" s="234"/>
      <c r="E53" s="235"/>
      <c r="AK53" s="234"/>
      <c r="AL53" s="235"/>
      <c r="BR53" s="164"/>
      <c r="BS53" s="234"/>
      <c r="BT53" s="235"/>
    </row>
    <row r="54" spans="1:72" s="233" customFormat="1" x14ac:dyDescent="0.25">
      <c r="A54" s="164"/>
      <c r="B54" s="164"/>
      <c r="C54" s="164"/>
      <c r="D54" s="234"/>
      <c r="E54" s="235"/>
      <c r="AK54" s="234"/>
      <c r="AL54" s="235"/>
      <c r="BR54" s="164"/>
      <c r="BS54" s="234"/>
      <c r="BT54" s="235"/>
    </row>
    <row r="55" spans="1:72" s="233" customFormat="1" x14ac:dyDescent="0.25">
      <c r="A55" s="164"/>
      <c r="B55" s="164"/>
      <c r="C55" s="164"/>
      <c r="D55" s="234"/>
      <c r="E55" s="235"/>
      <c r="AK55" s="234"/>
      <c r="AL55" s="235"/>
      <c r="BR55" s="164"/>
      <c r="BS55" s="234"/>
      <c r="BT55" s="235"/>
    </row>
    <row r="56" spans="1:72" s="233" customFormat="1" x14ac:dyDescent="0.25">
      <c r="A56" s="164"/>
      <c r="B56" s="164"/>
      <c r="C56" s="164"/>
      <c r="D56" s="234"/>
      <c r="E56" s="235"/>
      <c r="AK56" s="234"/>
      <c r="AL56" s="235"/>
      <c r="BR56" s="164"/>
      <c r="BS56" s="234"/>
      <c r="BT56" s="235"/>
    </row>
    <row r="57" spans="1:72" s="233" customFormat="1" x14ac:dyDescent="0.25">
      <c r="A57" s="164"/>
      <c r="B57" s="164"/>
      <c r="C57" s="164"/>
      <c r="D57" s="234"/>
      <c r="E57" s="235"/>
      <c r="AK57" s="234"/>
      <c r="AL57" s="235"/>
      <c r="BR57" s="164"/>
      <c r="BS57" s="234"/>
      <c r="BT57" s="235"/>
    </row>
    <row r="58" spans="1:72" s="233" customFormat="1" x14ac:dyDescent="0.25">
      <c r="A58" s="164"/>
      <c r="B58" s="164"/>
      <c r="C58" s="164"/>
      <c r="D58" s="234"/>
      <c r="E58" s="235"/>
      <c r="AK58" s="234"/>
      <c r="AL58" s="235"/>
      <c r="BR58" s="164"/>
      <c r="BS58" s="234"/>
      <c r="BT58" s="235"/>
    </row>
    <row r="59" spans="1:72" s="233" customFormat="1" x14ac:dyDescent="0.25">
      <c r="A59" s="164"/>
      <c r="B59" s="164"/>
      <c r="C59" s="164"/>
      <c r="D59" s="234"/>
      <c r="E59" s="235"/>
      <c r="AK59" s="234"/>
      <c r="AL59" s="235"/>
      <c r="BR59" s="164"/>
      <c r="BS59" s="234"/>
      <c r="BT59" s="235"/>
    </row>
    <row r="60" spans="1:72" s="233" customFormat="1" x14ac:dyDescent="0.25">
      <c r="A60" s="164"/>
      <c r="B60" s="164"/>
      <c r="C60" s="164"/>
      <c r="D60" s="234"/>
      <c r="E60" s="235"/>
      <c r="AK60" s="234"/>
      <c r="AL60" s="235"/>
      <c r="BR60" s="164"/>
      <c r="BS60" s="234"/>
      <c r="BT60" s="235"/>
    </row>
    <row r="61" spans="1:72" s="233" customFormat="1" x14ac:dyDescent="0.25">
      <c r="A61" s="164"/>
      <c r="B61" s="164"/>
      <c r="C61" s="164"/>
      <c r="D61" s="234"/>
      <c r="E61" s="235"/>
      <c r="AK61" s="234"/>
      <c r="AL61" s="235"/>
      <c r="BR61" s="164"/>
      <c r="BS61" s="234"/>
      <c r="BT61" s="235"/>
    </row>
    <row r="62" spans="1:72" s="233" customFormat="1" x14ac:dyDescent="0.25">
      <c r="A62" s="164"/>
      <c r="B62" s="164"/>
      <c r="C62" s="164"/>
      <c r="D62" s="234"/>
      <c r="E62" s="235"/>
      <c r="AK62" s="234"/>
      <c r="AL62" s="235"/>
      <c r="BR62" s="164"/>
      <c r="BS62" s="234"/>
      <c r="BT62" s="235"/>
    </row>
    <row r="63" spans="1:72" s="233" customFormat="1" x14ac:dyDescent="0.25">
      <c r="A63" s="164"/>
      <c r="B63" s="164"/>
      <c r="C63" s="164"/>
      <c r="D63" s="234"/>
      <c r="E63" s="235"/>
      <c r="AK63" s="234"/>
      <c r="AL63" s="235"/>
      <c r="BR63" s="164"/>
      <c r="BS63" s="234"/>
      <c r="BT63" s="235"/>
    </row>
    <row r="64" spans="1:72" s="233" customFormat="1" x14ac:dyDescent="0.25">
      <c r="A64" s="164"/>
      <c r="B64" s="164"/>
      <c r="C64" s="164"/>
      <c r="D64" s="234"/>
      <c r="E64" s="235"/>
      <c r="AK64" s="234"/>
      <c r="AL64" s="235"/>
      <c r="BR64" s="164"/>
      <c r="BS64" s="234"/>
      <c r="BT64" s="235"/>
    </row>
    <row r="65" spans="1:72" s="233" customFormat="1" x14ac:dyDescent="0.25">
      <c r="A65" s="164"/>
      <c r="B65" s="164"/>
      <c r="C65" s="164"/>
      <c r="D65" s="234"/>
      <c r="E65" s="235"/>
      <c r="AK65" s="234"/>
      <c r="AL65" s="235"/>
      <c r="BR65" s="164"/>
      <c r="BS65" s="234"/>
      <c r="BT65" s="235"/>
    </row>
    <row r="66" spans="1:72" s="233" customFormat="1" x14ac:dyDescent="0.25">
      <c r="A66" s="164"/>
      <c r="B66" s="164"/>
      <c r="C66" s="164"/>
      <c r="D66" s="234"/>
      <c r="E66" s="235"/>
      <c r="AK66" s="234"/>
      <c r="AL66" s="235"/>
      <c r="BR66" s="164"/>
      <c r="BS66" s="234"/>
      <c r="BT66" s="235"/>
    </row>
    <row r="67" spans="1:72" s="233" customFormat="1" x14ac:dyDescent="0.25">
      <c r="A67" s="164"/>
      <c r="B67" s="164"/>
      <c r="C67" s="164"/>
      <c r="D67" s="234"/>
      <c r="E67" s="235"/>
      <c r="AK67" s="234"/>
      <c r="AL67" s="235"/>
      <c r="BR67" s="164"/>
      <c r="BS67" s="234"/>
      <c r="BT67" s="235"/>
    </row>
    <row r="68" spans="1:72" s="233" customFormat="1" x14ac:dyDescent="0.25">
      <c r="A68" s="164"/>
      <c r="B68" s="164"/>
      <c r="C68" s="164"/>
      <c r="D68" s="234"/>
      <c r="E68" s="235"/>
      <c r="AK68" s="234"/>
      <c r="AL68" s="235"/>
      <c r="BR68" s="164"/>
      <c r="BS68" s="234"/>
      <c r="BT68" s="235"/>
    </row>
    <row r="69" spans="1:72" s="233" customFormat="1" x14ac:dyDescent="0.25">
      <c r="A69" s="164"/>
      <c r="B69" s="164"/>
      <c r="C69" s="164"/>
      <c r="D69" s="234"/>
      <c r="E69" s="235"/>
      <c r="AK69" s="234"/>
      <c r="AL69" s="235"/>
      <c r="BR69" s="164"/>
      <c r="BS69" s="234"/>
      <c r="BT69" s="235"/>
    </row>
    <row r="70" spans="1:72" s="233" customFormat="1" x14ac:dyDescent="0.25">
      <c r="A70" s="164"/>
      <c r="B70" s="164"/>
      <c r="C70" s="164"/>
      <c r="D70" s="234"/>
      <c r="E70" s="235"/>
      <c r="AK70" s="234"/>
      <c r="AL70" s="235"/>
      <c r="BR70" s="164"/>
      <c r="BS70" s="234"/>
      <c r="BT70" s="235"/>
    </row>
    <row r="71" spans="1:72" s="233" customFormat="1" x14ac:dyDescent="0.25">
      <c r="A71" s="164"/>
      <c r="B71" s="164"/>
      <c r="C71" s="164"/>
      <c r="D71" s="234"/>
      <c r="E71" s="235"/>
      <c r="AK71" s="234"/>
      <c r="AL71" s="235"/>
      <c r="BR71" s="164"/>
      <c r="BS71" s="234"/>
      <c r="BT71" s="235"/>
    </row>
    <row r="72" spans="1:72" s="233" customFormat="1" x14ac:dyDescent="0.25">
      <c r="A72" s="164"/>
      <c r="B72" s="164"/>
      <c r="C72" s="164"/>
      <c r="D72" s="234"/>
      <c r="E72" s="235"/>
      <c r="AK72" s="234"/>
      <c r="AL72" s="235"/>
      <c r="BR72" s="164"/>
      <c r="BS72" s="234"/>
      <c r="BT72" s="235"/>
    </row>
    <row r="73" spans="1:72" s="233" customFormat="1" x14ac:dyDescent="0.25">
      <c r="A73" s="164"/>
      <c r="B73" s="164"/>
      <c r="C73" s="164"/>
      <c r="D73" s="234"/>
      <c r="E73" s="235"/>
      <c r="AK73" s="234"/>
      <c r="AL73" s="235"/>
      <c r="BR73" s="164"/>
      <c r="BS73" s="234"/>
      <c r="BT73" s="235"/>
    </row>
    <row r="74" spans="1:72" s="233" customFormat="1" x14ac:dyDescent="0.25">
      <c r="A74" s="164"/>
      <c r="B74" s="164"/>
      <c r="C74" s="164"/>
      <c r="D74" s="234"/>
      <c r="E74" s="235"/>
      <c r="AK74" s="234"/>
      <c r="AL74" s="235"/>
      <c r="BR74" s="164"/>
      <c r="BS74" s="234"/>
      <c r="BT74" s="235"/>
    </row>
    <row r="75" spans="1:72" s="233" customFormat="1" x14ac:dyDescent="0.25">
      <c r="A75" s="164"/>
      <c r="B75" s="164"/>
      <c r="C75" s="164"/>
      <c r="D75" s="234"/>
      <c r="E75" s="235"/>
      <c r="AK75" s="234"/>
      <c r="AL75" s="235"/>
      <c r="BR75" s="164"/>
      <c r="BS75" s="234"/>
      <c r="BT75" s="235"/>
    </row>
    <row r="76" spans="1:72" s="233" customFormat="1" x14ac:dyDescent="0.25">
      <c r="A76" s="164"/>
      <c r="B76" s="164"/>
      <c r="C76" s="164"/>
      <c r="D76" s="234"/>
      <c r="E76" s="235"/>
      <c r="AK76" s="234"/>
      <c r="AL76" s="235"/>
      <c r="BR76" s="164"/>
      <c r="BS76" s="234"/>
      <c r="BT76" s="235"/>
    </row>
    <row r="77" spans="1:72" s="233" customFormat="1" x14ac:dyDescent="0.25">
      <c r="A77" s="164"/>
      <c r="B77" s="164"/>
      <c r="C77" s="164"/>
      <c r="D77" s="234"/>
      <c r="E77" s="235"/>
      <c r="AK77" s="234"/>
      <c r="AL77" s="235"/>
      <c r="BR77" s="164"/>
      <c r="BS77" s="234"/>
      <c r="BT77" s="235"/>
    </row>
    <row r="78" spans="1:72" s="233" customFormat="1" x14ac:dyDescent="0.25">
      <c r="A78" s="164"/>
      <c r="B78" s="164"/>
      <c r="C78" s="164"/>
      <c r="D78" s="234"/>
      <c r="E78" s="235"/>
      <c r="AK78" s="234"/>
      <c r="AL78" s="235"/>
      <c r="BR78" s="164"/>
      <c r="BS78" s="234"/>
      <c r="BT78" s="235"/>
    </row>
    <row r="79" spans="1:72" s="233" customFormat="1" x14ac:dyDescent="0.25">
      <c r="A79" s="164"/>
      <c r="B79" s="164"/>
      <c r="C79" s="164"/>
      <c r="D79" s="234"/>
      <c r="E79" s="235"/>
      <c r="AK79" s="234"/>
      <c r="AL79" s="235"/>
      <c r="BR79" s="164"/>
      <c r="BS79" s="234"/>
      <c r="BT79" s="235"/>
    </row>
    <row r="80" spans="1:72" s="233" customFormat="1" x14ac:dyDescent="0.25">
      <c r="A80" s="164"/>
      <c r="B80" s="164"/>
      <c r="C80" s="164"/>
      <c r="D80" s="234"/>
      <c r="E80" s="235"/>
      <c r="AK80" s="234"/>
      <c r="AL80" s="235"/>
      <c r="BR80" s="164"/>
      <c r="BS80" s="234"/>
      <c r="BT80" s="235"/>
    </row>
    <row r="81" spans="1:72" s="233" customFormat="1" x14ac:dyDescent="0.25">
      <c r="A81" s="164"/>
      <c r="B81" s="164"/>
      <c r="C81" s="164"/>
      <c r="D81" s="234"/>
      <c r="E81" s="235"/>
      <c r="AK81" s="234"/>
      <c r="AL81" s="235"/>
      <c r="BR81" s="164"/>
      <c r="BS81" s="234"/>
      <c r="BT81" s="235"/>
    </row>
  </sheetData>
  <mergeCells count="26">
    <mergeCell ref="AG4:AJ4"/>
    <mergeCell ref="D3:AJ3"/>
    <mergeCell ref="AK3:BQ3"/>
    <mergeCell ref="BS3:CY3"/>
    <mergeCell ref="G4:K4"/>
    <mergeCell ref="L4:Q4"/>
    <mergeCell ref="R4:X4"/>
    <mergeCell ref="Y4:AA4"/>
    <mergeCell ref="AB4:AF4"/>
    <mergeCell ref="CV4:CY4"/>
    <mergeCell ref="AN4:AR4"/>
    <mergeCell ref="AS4:AX4"/>
    <mergeCell ref="AY4:BE4"/>
    <mergeCell ref="BF4:BH4"/>
    <mergeCell ref="BI4:BM4"/>
    <mergeCell ref="BN4:BQ4"/>
    <mergeCell ref="BV4:BZ4"/>
    <mergeCell ref="CA4:CF4"/>
    <mergeCell ref="CG4:CM4"/>
    <mergeCell ref="CN4:CP4"/>
    <mergeCell ref="CQ4:CU4"/>
    <mergeCell ref="B7:C7"/>
    <mergeCell ref="C11:C23"/>
    <mergeCell ref="C3:C5"/>
    <mergeCell ref="B3:B5"/>
    <mergeCell ref="A3:A5"/>
  </mergeCells>
  <conditionalFormatting sqref="F8:L8 N8:Y8 AA8:AJ8 D8:D30 AK8:AK30 AM8:BQ30 BS8:BS30 BU8:CY30 G29:AC29 AE29 AG29:AJ29 G30:AJ30 G9:AJ28 F9:F30">
    <cfRule type="expression" dxfId="2" priority="4">
      <formula>#REF!=""</formula>
    </cfRule>
  </conditionalFormatting>
  <pageMargins left="0.39370078740157477" right="0.39370078740157477" top="0.39370078740157477" bottom="0.39370078740157477" header="0.31496062992125984" footer="0.31496062992125984"/>
  <pageSetup paperSize="9" scale="18" firstPageNumber="4294967295" fitToWidth="5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472C6-AC38-4039-9DF8-23E31EBD7780}">
  <sheetPr>
    <tabColor theme="0" tint="-0.249977111117893"/>
    <outlinePr summaryRight="0"/>
  </sheetPr>
  <dimension ref="A1:AH529"/>
  <sheetViews>
    <sheetView showGridLines="0" zoomScale="60" zoomScaleNormal="60" workbookViewId="0">
      <pane xSplit="3" ySplit="7" topLeftCell="D8" activePane="bottomRight" state="frozen"/>
      <selection activeCell="F13" sqref="F13"/>
      <selection pane="topRight"/>
      <selection pane="bottomLeft"/>
      <selection pane="bottomRight" activeCell="C1" sqref="C1"/>
    </sheetView>
  </sheetViews>
  <sheetFormatPr defaultColWidth="9.140625" defaultRowHeight="15" outlineLevelCol="1" x14ac:dyDescent="0.25"/>
  <cols>
    <col min="1" max="1" width="6" style="164" bestFit="1" customWidth="1"/>
    <col min="2" max="2" width="70" style="164" customWidth="1"/>
    <col min="3" max="3" width="75.85546875" style="164" customWidth="1"/>
    <col min="4" max="5" width="13.42578125" style="233" customWidth="1"/>
    <col min="6" max="6" width="15.140625" style="233" customWidth="1"/>
    <col min="7" max="9" width="15.42578125" style="236" customWidth="1" outlineLevel="1"/>
    <col min="10" max="10" width="17" style="236" customWidth="1" outlineLevel="1"/>
    <col min="11" max="32" width="15.42578125" style="236" customWidth="1" outlineLevel="1"/>
    <col min="33" max="34" width="15.42578125" style="233" customWidth="1" outlineLevel="1"/>
    <col min="35" max="16384" width="9.140625" style="233"/>
  </cols>
  <sheetData>
    <row r="1" spans="1:34" s="164" customFormat="1" x14ac:dyDescent="0.25"/>
    <row r="2" spans="1:34" s="164" customFormat="1" ht="21" customHeight="1" x14ac:dyDescent="0.3">
      <c r="B2" s="78" t="s">
        <v>159</v>
      </c>
      <c r="C2" s="237"/>
    </row>
    <row r="3" spans="1:34" s="164" customFormat="1" ht="15.75" customHeight="1" x14ac:dyDescent="0.25">
      <c r="A3" s="258" t="s">
        <v>1</v>
      </c>
      <c r="B3" s="258" t="s">
        <v>88</v>
      </c>
      <c r="C3" s="258" t="s">
        <v>89</v>
      </c>
      <c r="D3" s="262" t="str">
        <f>"Трудозатраты на 2027 год (в чел-мес)"</f>
        <v>Трудозатраты на 2027 год (в чел-мес)</v>
      </c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4"/>
    </row>
    <row r="4" spans="1:34" s="164" customFormat="1" ht="55.35" customHeight="1" x14ac:dyDescent="0.25">
      <c r="A4" s="258"/>
      <c r="B4" s="258"/>
      <c r="C4" s="258"/>
      <c r="D4" s="173"/>
      <c r="E4" s="174"/>
      <c r="F4" s="174"/>
      <c r="G4" s="258" t="s">
        <v>49</v>
      </c>
      <c r="H4" s="258"/>
      <c r="I4" s="258"/>
      <c r="J4" s="258"/>
      <c r="K4" s="258"/>
      <c r="L4" s="258" t="s">
        <v>55</v>
      </c>
      <c r="M4" s="258"/>
      <c r="N4" s="258"/>
      <c r="O4" s="258"/>
      <c r="P4" s="258"/>
      <c r="Q4" s="258"/>
      <c r="R4" s="258" t="s">
        <v>62</v>
      </c>
      <c r="S4" s="258"/>
      <c r="T4" s="258"/>
      <c r="U4" s="258"/>
      <c r="V4" s="258"/>
      <c r="W4" s="258"/>
      <c r="X4" s="258"/>
      <c r="Y4" s="258" t="s">
        <v>70</v>
      </c>
      <c r="Z4" s="258"/>
      <c r="AA4" s="258"/>
      <c r="AB4" s="258" t="s">
        <v>73</v>
      </c>
      <c r="AC4" s="258"/>
      <c r="AD4" s="258"/>
      <c r="AE4" s="258"/>
      <c r="AF4" s="258"/>
      <c r="AG4" s="258" t="s">
        <v>84</v>
      </c>
      <c r="AH4" s="258"/>
    </row>
    <row r="5" spans="1:34" s="164" customFormat="1" ht="38.25" x14ac:dyDescent="0.25">
      <c r="A5" s="258"/>
      <c r="B5" s="258"/>
      <c r="C5" s="258"/>
      <c r="D5" s="175" t="s">
        <v>90</v>
      </c>
      <c r="E5" s="176" t="s">
        <v>91</v>
      </c>
      <c r="F5" s="176" t="s">
        <v>92</v>
      </c>
      <c r="G5" s="177" t="s">
        <v>50</v>
      </c>
      <c r="H5" s="177" t="s">
        <v>51</v>
      </c>
      <c r="I5" s="177" t="s">
        <v>52</v>
      </c>
      <c r="J5" s="177" t="s">
        <v>53</v>
      </c>
      <c r="K5" s="177" t="s">
        <v>54</v>
      </c>
      <c r="L5" s="177" t="s">
        <v>56</v>
      </c>
      <c r="M5" s="177" t="s">
        <v>57</v>
      </c>
      <c r="N5" s="177" t="s">
        <v>58</v>
      </c>
      <c r="O5" s="177" t="s">
        <v>59</v>
      </c>
      <c r="P5" s="177" t="s">
        <v>60</v>
      </c>
      <c r="Q5" s="177" t="s">
        <v>61</v>
      </c>
      <c r="R5" s="177" t="s">
        <v>63</v>
      </c>
      <c r="S5" s="177" t="s">
        <v>64</v>
      </c>
      <c r="T5" s="177" t="s">
        <v>65</v>
      </c>
      <c r="U5" s="177" t="s">
        <v>66</v>
      </c>
      <c r="V5" s="177" t="s">
        <v>67</v>
      </c>
      <c r="W5" s="177" t="s">
        <v>68</v>
      </c>
      <c r="X5" s="177" t="s">
        <v>69</v>
      </c>
      <c r="Y5" s="177" t="s">
        <v>63</v>
      </c>
      <c r="Z5" s="177" t="s">
        <v>71</v>
      </c>
      <c r="AA5" s="177" t="s">
        <v>72</v>
      </c>
      <c r="AB5" s="177" t="s">
        <v>74</v>
      </c>
      <c r="AC5" s="177" t="s">
        <v>75</v>
      </c>
      <c r="AD5" s="177" t="s">
        <v>76</v>
      </c>
      <c r="AE5" s="177" t="s">
        <v>77</v>
      </c>
      <c r="AF5" s="177" t="s">
        <v>78</v>
      </c>
      <c r="AG5" s="177" t="s">
        <v>85</v>
      </c>
      <c r="AH5" s="177" t="s">
        <v>86</v>
      </c>
    </row>
    <row r="6" spans="1:34" s="181" customFormat="1" ht="12.75" x14ac:dyDescent="0.2">
      <c r="A6" s="83">
        <v>1</v>
      </c>
      <c r="B6" s="83">
        <f>A6+1</f>
        <v>2</v>
      </c>
      <c r="C6" s="83">
        <f t="shared" ref="C6" si="0">B6+1</f>
        <v>3</v>
      </c>
      <c r="D6" s="83">
        <f t="shared" ref="D6" si="1">C6+1</f>
        <v>4</v>
      </c>
      <c r="E6" s="83">
        <f t="shared" ref="E6" si="2">D6+1</f>
        <v>5</v>
      </c>
      <c r="F6" s="83">
        <f t="shared" ref="F6" si="3">E6+1</f>
        <v>6</v>
      </c>
      <c r="G6" s="83">
        <f t="shared" ref="G6" si="4">F6+1</f>
        <v>7</v>
      </c>
      <c r="H6" s="83">
        <f t="shared" ref="H6" si="5">G6+1</f>
        <v>8</v>
      </c>
      <c r="I6" s="83">
        <f t="shared" ref="I6" si="6">H6+1</f>
        <v>9</v>
      </c>
      <c r="J6" s="83">
        <f t="shared" ref="J6" si="7">I6+1</f>
        <v>10</v>
      </c>
      <c r="K6" s="83">
        <f t="shared" ref="K6" si="8">J6+1</f>
        <v>11</v>
      </c>
      <c r="L6" s="83">
        <f t="shared" ref="L6" si="9">K6+1</f>
        <v>12</v>
      </c>
      <c r="M6" s="83">
        <f t="shared" ref="M6" si="10">L6+1</f>
        <v>13</v>
      </c>
      <c r="N6" s="83">
        <f t="shared" ref="N6" si="11">M6+1</f>
        <v>14</v>
      </c>
      <c r="O6" s="83">
        <f t="shared" ref="O6" si="12">N6+1</f>
        <v>15</v>
      </c>
      <c r="P6" s="83">
        <f t="shared" ref="P6" si="13">O6+1</f>
        <v>16</v>
      </c>
      <c r="Q6" s="83">
        <f t="shared" ref="Q6" si="14">P6+1</f>
        <v>17</v>
      </c>
      <c r="R6" s="83">
        <f t="shared" ref="R6" si="15">Q6+1</f>
        <v>18</v>
      </c>
      <c r="S6" s="83">
        <f t="shared" ref="S6" si="16">R6+1</f>
        <v>19</v>
      </c>
      <c r="T6" s="83">
        <f t="shared" ref="T6" si="17">S6+1</f>
        <v>20</v>
      </c>
      <c r="U6" s="83">
        <f t="shared" ref="U6" si="18">T6+1</f>
        <v>21</v>
      </c>
      <c r="V6" s="83">
        <f t="shared" ref="V6" si="19">U6+1</f>
        <v>22</v>
      </c>
      <c r="W6" s="83">
        <f t="shared" ref="W6" si="20">V6+1</f>
        <v>23</v>
      </c>
      <c r="X6" s="83">
        <f t="shared" ref="X6" si="21">W6+1</f>
        <v>24</v>
      </c>
      <c r="Y6" s="83">
        <f t="shared" ref="Y6" si="22">X6+1</f>
        <v>25</v>
      </c>
      <c r="Z6" s="83">
        <f t="shared" ref="Z6" si="23">Y6+1</f>
        <v>26</v>
      </c>
      <c r="AA6" s="83">
        <f t="shared" ref="AA6" si="24">Z6+1</f>
        <v>27</v>
      </c>
      <c r="AB6" s="83">
        <f t="shared" ref="AB6" si="25">AA6+1</f>
        <v>28</v>
      </c>
      <c r="AC6" s="83">
        <f t="shared" ref="AC6" si="26">AB6+1</f>
        <v>29</v>
      </c>
      <c r="AD6" s="83">
        <f t="shared" ref="AD6" si="27">AC6+1</f>
        <v>30</v>
      </c>
      <c r="AE6" s="83">
        <f t="shared" ref="AE6" si="28">AD6+1</f>
        <v>31</v>
      </c>
      <c r="AF6" s="83">
        <f t="shared" ref="AF6" si="29">AE6+1</f>
        <v>32</v>
      </c>
      <c r="AG6" s="83">
        <f t="shared" ref="AG6" si="30">AF6+1</f>
        <v>33</v>
      </c>
      <c r="AH6" s="83">
        <f t="shared" ref="AH6" si="31">AG6+1</f>
        <v>34</v>
      </c>
    </row>
    <row r="7" spans="1:34" s="239" customFormat="1" ht="23.25" customHeight="1" x14ac:dyDescent="0.25">
      <c r="A7" s="238">
        <v>3</v>
      </c>
      <c r="B7" s="259" t="s">
        <v>160</v>
      </c>
      <c r="C7" s="259"/>
      <c r="D7" s="210"/>
      <c r="E7" s="248">
        <f>SUM(E8:E14)</f>
        <v>4783.3280000000004</v>
      </c>
      <c r="F7" s="253">
        <f>SUM(F8:F14)</f>
        <v>10.700000000000001</v>
      </c>
      <c r="G7" s="252">
        <f t="shared" ref="G7:AH7" si="32">SUM(G8:G14)</f>
        <v>2.2000000000000002</v>
      </c>
      <c r="H7" s="252">
        <f t="shared" si="32"/>
        <v>0</v>
      </c>
      <c r="I7" s="252">
        <f t="shared" si="32"/>
        <v>0</v>
      </c>
      <c r="J7" s="252">
        <f t="shared" si="32"/>
        <v>0</v>
      </c>
      <c r="K7" s="252">
        <f t="shared" si="32"/>
        <v>1.0999999999999999</v>
      </c>
      <c r="L7" s="252">
        <f t="shared" si="32"/>
        <v>0</v>
      </c>
      <c r="M7" s="252">
        <f t="shared" si="32"/>
        <v>1</v>
      </c>
      <c r="N7" s="252">
        <f t="shared" si="32"/>
        <v>2.7</v>
      </c>
      <c r="O7" s="252">
        <f t="shared" si="32"/>
        <v>0</v>
      </c>
      <c r="P7" s="252">
        <f t="shared" si="32"/>
        <v>0</v>
      </c>
      <c r="Q7" s="252">
        <f t="shared" si="32"/>
        <v>0</v>
      </c>
      <c r="R7" s="252">
        <f t="shared" si="32"/>
        <v>0</v>
      </c>
      <c r="S7" s="252">
        <f t="shared" si="32"/>
        <v>0</v>
      </c>
      <c r="T7" s="252">
        <f t="shared" si="32"/>
        <v>0</v>
      </c>
      <c r="U7" s="252">
        <f t="shared" si="32"/>
        <v>1.1000000000000001</v>
      </c>
      <c r="V7" s="252">
        <f t="shared" si="32"/>
        <v>1.1000000000000001</v>
      </c>
      <c r="W7" s="252">
        <f t="shared" si="32"/>
        <v>0.6</v>
      </c>
      <c r="X7" s="252">
        <f t="shared" si="32"/>
        <v>0.7</v>
      </c>
      <c r="Y7" s="252">
        <f t="shared" si="32"/>
        <v>0</v>
      </c>
      <c r="Z7" s="252">
        <f t="shared" si="32"/>
        <v>0</v>
      </c>
      <c r="AA7" s="252">
        <f t="shared" si="32"/>
        <v>0</v>
      </c>
      <c r="AB7" s="252">
        <f t="shared" si="32"/>
        <v>0</v>
      </c>
      <c r="AC7" s="252">
        <f t="shared" si="32"/>
        <v>0</v>
      </c>
      <c r="AD7" s="252">
        <f t="shared" si="32"/>
        <v>0</v>
      </c>
      <c r="AE7" s="252">
        <f t="shared" si="32"/>
        <v>0</v>
      </c>
      <c r="AF7" s="252">
        <f t="shared" si="32"/>
        <v>0.2</v>
      </c>
      <c r="AG7" s="252">
        <f t="shared" si="32"/>
        <v>0</v>
      </c>
      <c r="AH7" s="252">
        <f t="shared" si="32"/>
        <v>0</v>
      </c>
    </row>
    <row r="8" spans="1:34" s="244" customFormat="1" ht="31.5" x14ac:dyDescent="0.25">
      <c r="A8" s="240" t="s">
        <v>31</v>
      </c>
      <c r="B8" s="192" t="s">
        <v>161</v>
      </c>
      <c r="C8" s="192" t="s">
        <v>162</v>
      </c>
      <c r="D8" s="241"/>
      <c r="E8" s="196">
        <f>447.04*F8</f>
        <v>312.928</v>
      </c>
      <c r="F8" s="198">
        <f>SUM(G8:AH8)</f>
        <v>0.7</v>
      </c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3"/>
      <c r="X8" s="243">
        <v>0.5</v>
      </c>
      <c r="Y8" s="242"/>
      <c r="Z8" s="242"/>
      <c r="AA8" s="242"/>
      <c r="AB8" s="242"/>
      <c r="AC8" s="242"/>
      <c r="AD8" s="243"/>
      <c r="AE8" s="242"/>
      <c r="AF8" s="243">
        <v>0.2</v>
      </c>
      <c r="AG8" s="242"/>
      <c r="AH8" s="242"/>
    </row>
    <row r="9" spans="1:34" s="244" customFormat="1" ht="15.75" x14ac:dyDescent="0.25">
      <c r="A9" s="240" t="s">
        <v>32</v>
      </c>
      <c r="B9" s="192" t="s">
        <v>163</v>
      </c>
      <c r="C9" s="192" t="s">
        <v>164</v>
      </c>
      <c r="D9" s="241"/>
      <c r="E9" s="196">
        <f t="shared" ref="E9:E14" si="33">447.04*F9</f>
        <v>983.48800000000017</v>
      </c>
      <c r="F9" s="198">
        <f t="shared" ref="F9:F14" si="34">SUM(G9:AH9)</f>
        <v>2.2000000000000002</v>
      </c>
      <c r="G9" s="243">
        <v>0.2</v>
      </c>
      <c r="H9" s="242"/>
      <c r="I9" s="242"/>
      <c r="J9" s="242"/>
      <c r="K9" s="243">
        <v>0.5</v>
      </c>
      <c r="L9" s="242"/>
      <c r="M9" s="243">
        <v>0.5</v>
      </c>
      <c r="N9" s="242">
        <v>1</v>
      </c>
      <c r="O9" s="242"/>
      <c r="P9" s="242"/>
      <c r="Q9" s="242"/>
      <c r="R9" s="242"/>
      <c r="S9" s="242"/>
      <c r="T9" s="242"/>
      <c r="U9" s="242"/>
      <c r="V9" s="242"/>
      <c r="W9" s="242"/>
      <c r="X9" s="243"/>
      <c r="Y9" s="242"/>
      <c r="Z9" s="242"/>
      <c r="AA9" s="242"/>
      <c r="AB9" s="242"/>
      <c r="AC9" s="242"/>
      <c r="AD9" s="242"/>
      <c r="AE9" s="242"/>
      <c r="AF9" s="242"/>
      <c r="AG9" s="242"/>
      <c r="AH9" s="242"/>
    </row>
    <row r="10" spans="1:34" s="244" customFormat="1" ht="78.75" x14ac:dyDescent="0.25">
      <c r="A10" s="240" t="s">
        <v>165</v>
      </c>
      <c r="B10" s="192" t="s">
        <v>166</v>
      </c>
      <c r="C10" s="192" t="s">
        <v>167</v>
      </c>
      <c r="D10" s="241"/>
      <c r="E10" s="196">
        <f t="shared" si="33"/>
        <v>402.33599999999996</v>
      </c>
      <c r="F10" s="198">
        <f t="shared" si="34"/>
        <v>0.89999999999999991</v>
      </c>
      <c r="G10" s="243">
        <v>0.5</v>
      </c>
      <c r="H10" s="242"/>
      <c r="I10" s="242">
        <v>0</v>
      </c>
      <c r="J10" s="242"/>
      <c r="K10" s="243">
        <v>0.2</v>
      </c>
      <c r="L10" s="242"/>
      <c r="M10" s="243"/>
      <c r="N10" s="243">
        <v>0.2</v>
      </c>
      <c r="O10" s="242"/>
      <c r="P10" s="242"/>
      <c r="Q10" s="242">
        <v>0</v>
      </c>
      <c r="R10" s="242"/>
      <c r="S10" s="242"/>
      <c r="T10" s="242"/>
      <c r="U10" s="243">
        <v>0</v>
      </c>
      <c r="V10" s="243">
        <v>0</v>
      </c>
      <c r="W10" s="243">
        <v>0</v>
      </c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</row>
    <row r="11" spans="1:34" s="244" customFormat="1" ht="78.75" x14ac:dyDescent="0.25">
      <c r="A11" s="240" t="s">
        <v>168</v>
      </c>
      <c r="B11" s="192" t="s">
        <v>169</v>
      </c>
      <c r="C11" s="192" t="s">
        <v>170</v>
      </c>
      <c r="D11" s="241"/>
      <c r="E11" s="196">
        <f t="shared" si="33"/>
        <v>2414.0160000000001</v>
      </c>
      <c r="F11" s="198">
        <f t="shared" si="34"/>
        <v>5.4</v>
      </c>
      <c r="G11" s="242">
        <v>1</v>
      </c>
      <c r="H11" s="242"/>
      <c r="I11" s="242"/>
      <c r="J11" s="242"/>
      <c r="K11" s="243">
        <v>0.2</v>
      </c>
      <c r="L11" s="242"/>
      <c r="M11" s="243">
        <v>0.5</v>
      </c>
      <c r="N11" s="242">
        <v>1</v>
      </c>
      <c r="O11" s="242"/>
      <c r="P11" s="242"/>
      <c r="Q11" s="242"/>
      <c r="R11" s="242"/>
      <c r="S11" s="242"/>
      <c r="T11" s="242"/>
      <c r="U11" s="243">
        <v>1</v>
      </c>
      <c r="V11" s="243">
        <v>1</v>
      </c>
      <c r="W11" s="243">
        <v>0.5</v>
      </c>
      <c r="X11" s="243">
        <v>0.2</v>
      </c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</row>
    <row r="12" spans="1:34" s="244" customFormat="1" ht="78.75" x14ac:dyDescent="0.25">
      <c r="A12" s="240" t="s">
        <v>171</v>
      </c>
      <c r="B12" s="192" t="s">
        <v>172</v>
      </c>
      <c r="C12" s="192" t="s">
        <v>173</v>
      </c>
      <c r="D12" s="241"/>
      <c r="E12" s="196">
        <f t="shared" si="33"/>
        <v>670.56000000000017</v>
      </c>
      <c r="F12" s="198">
        <f t="shared" si="34"/>
        <v>1.5000000000000002</v>
      </c>
      <c r="G12" s="243">
        <v>0.5</v>
      </c>
      <c r="H12" s="242"/>
      <c r="I12" s="242"/>
      <c r="J12" s="242"/>
      <c r="K12" s="243">
        <v>0.2</v>
      </c>
      <c r="L12" s="242"/>
      <c r="M12" s="243"/>
      <c r="N12" s="243">
        <v>0.5</v>
      </c>
      <c r="O12" s="242"/>
      <c r="P12" s="242"/>
      <c r="Q12" s="242"/>
      <c r="R12" s="242"/>
      <c r="S12" s="242"/>
      <c r="T12" s="242"/>
      <c r="U12" s="243">
        <v>0.1</v>
      </c>
      <c r="V12" s="243">
        <v>0.1</v>
      </c>
      <c r="W12" s="243">
        <v>0.1</v>
      </c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</row>
    <row r="13" spans="1:34" s="244" customFormat="1" ht="31.5" x14ac:dyDescent="0.25">
      <c r="A13" s="240" t="s">
        <v>174</v>
      </c>
      <c r="B13" s="192" t="s">
        <v>175</v>
      </c>
      <c r="C13" s="192" t="s">
        <v>176</v>
      </c>
      <c r="D13" s="241"/>
      <c r="E13" s="196">
        <f t="shared" si="33"/>
        <v>0</v>
      </c>
      <c r="F13" s="198">
        <f t="shared" si="34"/>
        <v>0</v>
      </c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</row>
    <row r="14" spans="1:34" s="244" customFormat="1" ht="63" x14ac:dyDescent="0.25">
      <c r="A14" s="240" t="s">
        <v>177</v>
      </c>
      <c r="B14" s="192" t="s">
        <v>178</v>
      </c>
      <c r="C14" s="192" t="s">
        <v>179</v>
      </c>
      <c r="D14" s="241"/>
      <c r="E14" s="196">
        <f t="shared" si="33"/>
        <v>0</v>
      </c>
      <c r="F14" s="198">
        <f t="shared" si="34"/>
        <v>0</v>
      </c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</row>
    <row r="15" spans="1:34" s="245" customFormat="1" x14ac:dyDescent="0.25">
      <c r="A15" s="163"/>
      <c r="B15" s="163"/>
      <c r="C15" s="163"/>
      <c r="E15" s="246"/>
      <c r="F15" s="247"/>
    </row>
    <row r="16" spans="1:34" s="245" customFormat="1" x14ac:dyDescent="0.25">
      <c r="A16" s="163"/>
      <c r="B16" s="261"/>
      <c r="C16" s="261"/>
      <c r="E16" s="246"/>
    </row>
    <row r="17" spans="7:32" x14ac:dyDescent="0.25"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</row>
    <row r="18" spans="7:32" x14ac:dyDescent="0.25"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</row>
    <row r="19" spans="7:32" x14ac:dyDescent="0.25"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</row>
    <row r="20" spans="7:32" x14ac:dyDescent="0.25"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</row>
    <row r="21" spans="7:32" x14ac:dyDescent="0.25"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</row>
    <row r="22" spans="7:32" x14ac:dyDescent="0.25"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</row>
    <row r="23" spans="7:32" x14ac:dyDescent="0.25"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</row>
    <row r="24" spans="7:32" x14ac:dyDescent="0.25"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</row>
    <row r="25" spans="7:32" x14ac:dyDescent="0.25"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</row>
    <row r="26" spans="7:32" x14ac:dyDescent="0.25"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</row>
    <row r="27" spans="7:32" x14ac:dyDescent="0.25"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</row>
    <row r="28" spans="7:32" x14ac:dyDescent="0.25"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</row>
    <row r="29" spans="7:32" x14ac:dyDescent="0.25"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</row>
    <row r="30" spans="7:32" x14ac:dyDescent="0.25"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</row>
    <row r="31" spans="7:32" x14ac:dyDescent="0.25"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</row>
    <row r="32" spans="7:32" x14ac:dyDescent="0.25"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</row>
    <row r="33" spans="7:32" x14ac:dyDescent="0.25"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</row>
    <row r="34" spans="7:32" x14ac:dyDescent="0.25"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</row>
    <row r="35" spans="7:32" x14ac:dyDescent="0.25"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</row>
    <row r="36" spans="7:32" x14ac:dyDescent="0.25"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</row>
    <row r="37" spans="7:32" x14ac:dyDescent="0.25"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</row>
    <row r="38" spans="7:32" x14ac:dyDescent="0.25"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</row>
    <row r="39" spans="7:32" x14ac:dyDescent="0.25"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</row>
    <row r="40" spans="7:32" x14ac:dyDescent="0.25"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</row>
    <row r="41" spans="7:32" x14ac:dyDescent="0.25"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</row>
    <row r="42" spans="7:32" x14ac:dyDescent="0.25"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</row>
    <row r="43" spans="7:32" x14ac:dyDescent="0.25"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</row>
    <row r="44" spans="7:32" x14ac:dyDescent="0.25"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</row>
    <row r="45" spans="7:32" x14ac:dyDescent="0.25"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</row>
    <row r="46" spans="7:32" x14ac:dyDescent="0.25"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</row>
    <row r="47" spans="7:32" x14ac:dyDescent="0.25"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</row>
    <row r="48" spans="7:32" x14ac:dyDescent="0.25"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</row>
    <row r="49" spans="7:32" x14ac:dyDescent="0.25"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</row>
    <row r="50" spans="7:32" x14ac:dyDescent="0.25"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</row>
    <row r="51" spans="7:32" x14ac:dyDescent="0.25"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</row>
    <row r="52" spans="7:32" x14ac:dyDescent="0.25"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</row>
    <row r="53" spans="7:32" x14ac:dyDescent="0.25"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</row>
    <row r="54" spans="7:32" x14ac:dyDescent="0.25"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</row>
    <row r="55" spans="7:32" x14ac:dyDescent="0.25"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</row>
    <row r="56" spans="7:32" x14ac:dyDescent="0.25"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</row>
    <row r="57" spans="7:32" x14ac:dyDescent="0.25"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</row>
    <row r="58" spans="7:32" x14ac:dyDescent="0.25"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</row>
    <row r="59" spans="7:32" x14ac:dyDescent="0.25"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</row>
    <row r="60" spans="7:32" x14ac:dyDescent="0.25"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</row>
    <row r="61" spans="7:32" x14ac:dyDescent="0.25"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</row>
    <row r="62" spans="7:32" x14ac:dyDescent="0.25"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</row>
    <row r="63" spans="7:32" x14ac:dyDescent="0.25"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</row>
    <row r="64" spans="7:32" x14ac:dyDescent="0.25"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</row>
    <row r="65" spans="7:32" x14ac:dyDescent="0.25"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</row>
    <row r="66" spans="7:32" x14ac:dyDescent="0.25"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</row>
    <row r="67" spans="7:32" x14ac:dyDescent="0.25"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</row>
    <row r="68" spans="7:32" x14ac:dyDescent="0.25"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</row>
    <row r="69" spans="7:32" x14ac:dyDescent="0.25"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</row>
    <row r="70" spans="7:32" x14ac:dyDescent="0.25"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</row>
    <row r="71" spans="7:32" x14ac:dyDescent="0.25"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</row>
    <row r="72" spans="7:32" x14ac:dyDescent="0.25"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</row>
    <row r="73" spans="7:32" x14ac:dyDescent="0.25"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</row>
    <row r="74" spans="7:32" x14ac:dyDescent="0.25"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</row>
    <row r="75" spans="7:32" x14ac:dyDescent="0.25"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</row>
    <row r="76" spans="7:32" x14ac:dyDescent="0.25"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</row>
    <row r="77" spans="7:32" x14ac:dyDescent="0.25"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</row>
    <row r="78" spans="7:32" x14ac:dyDescent="0.25"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</row>
    <row r="79" spans="7:32" x14ac:dyDescent="0.25"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</row>
    <row r="80" spans="7:32" x14ac:dyDescent="0.25"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</row>
    <row r="81" spans="7:32" x14ac:dyDescent="0.25"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</row>
    <row r="82" spans="7:32" x14ac:dyDescent="0.25"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</row>
    <row r="83" spans="7:32" x14ac:dyDescent="0.25"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</row>
    <row r="84" spans="7:32" x14ac:dyDescent="0.25"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</row>
    <row r="85" spans="7:32" x14ac:dyDescent="0.25"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</row>
    <row r="86" spans="7:32" x14ac:dyDescent="0.25"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</row>
    <row r="87" spans="7:32" x14ac:dyDescent="0.25"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</row>
    <row r="88" spans="7:32" x14ac:dyDescent="0.25"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</row>
    <row r="89" spans="7:32" x14ac:dyDescent="0.25"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</row>
    <row r="90" spans="7:32" x14ac:dyDescent="0.25"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</row>
    <row r="91" spans="7:32" x14ac:dyDescent="0.25"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</row>
    <row r="92" spans="7:32" x14ac:dyDescent="0.25"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</row>
    <row r="93" spans="7:32" x14ac:dyDescent="0.25"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</row>
    <row r="94" spans="7:32" x14ac:dyDescent="0.25"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</row>
    <row r="95" spans="7:32" x14ac:dyDescent="0.25"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</row>
    <row r="96" spans="7:32" x14ac:dyDescent="0.25"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</row>
    <row r="97" spans="7:32" x14ac:dyDescent="0.25"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</row>
    <row r="98" spans="7:32" x14ac:dyDescent="0.25"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</row>
    <row r="99" spans="7:32" x14ac:dyDescent="0.25"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</row>
    <row r="100" spans="7:32" x14ac:dyDescent="0.25"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</row>
    <row r="101" spans="7:32" x14ac:dyDescent="0.25"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</row>
    <row r="102" spans="7:32" x14ac:dyDescent="0.25"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</row>
    <row r="103" spans="7:32" x14ac:dyDescent="0.25"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</row>
    <row r="104" spans="7:32" x14ac:dyDescent="0.25"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</row>
    <row r="105" spans="7:32" x14ac:dyDescent="0.25"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</row>
    <row r="106" spans="7:32" x14ac:dyDescent="0.25"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</row>
    <row r="107" spans="7:32" x14ac:dyDescent="0.25"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</row>
    <row r="108" spans="7:32" x14ac:dyDescent="0.25"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</row>
    <row r="109" spans="7:32" x14ac:dyDescent="0.25"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</row>
    <row r="110" spans="7:32" x14ac:dyDescent="0.25"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</row>
    <row r="111" spans="7:32" x14ac:dyDescent="0.25"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</row>
    <row r="112" spans="7:32" x14ac:dyDescent="0.25"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</row>
    <row r="113" spans="7:32" x14ac:dyDescent="0.25"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</row>
    <row r="114" spans="7:32" x14ac:dyDescent="0.25"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</row>
    <row r="115" spans="7:32" x14ac:dyDescent="0.25"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</row>
    <row r="116" spans="7:32" x14ac:dyDescent="0.25"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</row>
    <row r="117" spans="7:32" x14ac:dyDescent="0.25"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</row>
    <row r="118" spans="7:32" x14ac:dyDescent="0.25"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</row>
    <row r="119" spans="7:32" x14ac:dyDescent="0.25"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</row>
    <row r="120" spans="7:32" x14ac:dyDescent="0.25"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</row>
    <row r="121" spans="7:32" x14ac:dyDescent="0.25"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</row>
    <row r="122" spans="7:32" x14ac:dyDescent="0.25"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</row>
    <row r="123" spans="7:32" x14ac:dyDescent="0.25"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B123" s="233"/>
      <c r="AC123" s="233"/>
      <c r="AD123" s="233"/>
      <c r="AE123" s="233"/>
      <c r="AF123" s="233"/>
    </row>
    <row r="124" spans="7:32" x14ac:dyDescent="0.25"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33"/>
      <c r="AE124" s="233"/>
      <c r="AF124" s="233"/>
    </row>
    <row r="125" spans="7:32" x14ac:dyDescent="0.25"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233"/>
      <c r="AA125" s="233"/>
      <c r="AB125" s="233"/>
      <c r="AC125" s="233"/>
      <c r="AD125" s="233"/>
      <c r="AE125" s="233"/>
      <c r="AF125" s="233"/>
    </row>
    <row r="126" spans="7:32" x14ac:dyDescent="0.25"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33"/>
      <c r="AE126" s="233"/>
      <c r="AF126" s="233"/>
    </row>
    <row r="127" spans="7:32" x14ac:dyDescent="0.25"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233"/>
      <c r="AA127" s="233"/>
      <c r="AB127" s="233"/>
      <c r="AC127" s="233"/>
      <c r="AD127" s="233"/>
      <c r="AE127" s="233"/>
      <c r="AF127" s="233"/>
    </row>
    <row r="128" spans="7:32" x14ac:dyDescent="0.25"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33"/>
      <c r="AE128" s="233"/>
      <c r="AF128" s="233"/>
    </row>
    <row r="129" spans="21:32" x14ac:dyDescent="0.25">
      <c r="U129" s="233"/>
      <c r="V129" s="233"/>
      <c r="W129" s="233"/>
      <c r="X129" s="233"/>
      <c r="Y129" s="233"/>
      <c r="Z129" s="233"/>
      <c r="AA129" s="233"/>
      <c r="AB129" s="233"/>
      <c r="AC129" s="233"/>
      <c r="AD129" s="233"/>
      <c r="AE129" s="233"/>
      <c r="AF129" s="233"/>
    </row>
    <row r="130" spans="21:32" x14ac:dyDescent="0.25">
      <c r="U130" s="233"/>
      <c r="V130" s="233"/>
      <c r="W130" s="233"/>
      <c r="X130" s="233"/>
      <c r="Y130" s="233"/>
      <c r="Z130" s="233"/>
      <c r="AA130" s="233"/>
      <c r="AB130" s="233"/>
      <c r="AC130" s="233"/>
      <c r="AD130" s="233"/>
      <c r="AE130" s="233"/>
      <c r="AF130" s="233"/>
    </row>
    <row r="131" spans="21:32" x14ac:dyDescent="0.25">
      <c r="U131" s="233"/>
      <c r="V131" s="233"/>
      <c r="W131" s="233"/>
      <c r="X131" s="233"/>
      <c r="Y131" s="233"/>
      <c r="Z131" s="233"/>
      <c r="AA131" s="233"/>
      <c r="AB131" s="233"/>
      <c r="AC131" s="233"/>
      <c r="AD131" s="233"/>
      <c r="AE131" s="233"/>
      <c r="AF131" s="233"/>
    </row>
    <row r="132" spans="21:32" x14ac:dyDescent="0.25">
      <c r="U132" s="233"/>
      <c r="V132" s="233"/>
      <c r="W132" s="233"/>
      <c r="X132" s="233"/>
      <c r="Y132" s="233"/>
      <c r="Z132" s="233"/>
      <c r="AA132" s="233"/>
      <c r="AB132" s="233"/>
      <c r="AC132" s="233"/>
      <c r="AD132" s="233"/>
      <c r="AE132" s="233"/>
      <c r="AF132" s="233"/>
    </row>
    <row r="133" spans="21:32" x14ac:dyDescent="0.25"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33"/>
      <c r="AE133" s="233"/>
      <c r="AF133" s="233"/>
    </row>
    <row r="134" spans="21:32" x14ac:dyDescent="0.25">
      <c r="U134" s="233"/>
      <c r="V134" s="233"/>
      <c r="W134" s="233"/>
      <c r="X134" s="233"/>
      <c r="Y134" s="233"/>
      <c r="Z134" s="233"/>
      <c r="AA134" s="233"/>
      <c r="AB134" s="233"/>
      <c r="AC134" s="233"/>
      <c r="AD134" s="233"/>
      <c r="AE134" s="233"/>
      <c r="AF134" s="233"/>
    </row>
    <row r="135" spans="21:32" x14ac:dyDescent="0.25">
      <c r="U135" s="233"/>
      <c r="V135" s="233"/>
      <c r="W135" s="233"/>
      <c r="X135" s="233"/>
      <c r="Y135" s="233"/>
      <c r="Z135" s="233"/>
      <c r="AA135" s="233"/>
      <c r="AB135" s="233"/>
      <c r="AC135" s="233"/>
      <c r="AD135" s="233"/>
      <c r="AE135" s="233"/>
      <c r="AF135" s="233"/>
    </row>
    <row r="136" spans="21:32" x14ac:dyDescent="0.25">
      <c r="U136" s="233"/>
      <c r="V136" s="233"/>
      <c r="W136" s="233"/>
      <c r="X136" s="233"/>
      <c r="Y136" s="233"/>
      <c r="Z136" s="233"/>
      <c r="AA136" s="233"/>
      <c r="AB136" s="233"/>
      <c r="AC136" s="233"/>
      <c r="AD136" s="233"/>
      <c r="AE136" s="233"/>
      <c r="AF136" s="233"/>
    </row>
    <row r="137" spans="21:32" x14ac:dyDescent="0.25">
      <c r="U137" s="233"/>
      <c r="V137" s="233"/>
      <c r="W137" s="233"/>
      <c r="X137" s="233"/>
      <c r="Y137" s="233"/>
      <c r="Z137" s="233"/>
      <c r="AA137" s="233"/>
      <c r="AB137" s="233"/>
      <c r="AC137" s="233"/>
      <c r="AD137" s="233"/>
      <c r="AE137" s="233"/>
      <c r="AF137" s="233"/>
    </row>
    <row r="138" spans="21:32" x14ac:dyDescent="0.25">
      <c r="U138" s="233"/>
      <c r="V138" s="233"/>
      <c r="W138" s="233"/>
      <c r="X138" s="233"/>
      <c r="Y138" s="233"/>
      <c r="Z138" s="233"/>
      <c r="AA138" s="233"/>
      <c r="AB138" s="233"/>
      <c r="AC138" s="233"/>
      <c r="AD138" s="233"/>
      <c r="AE138" s="233"/>
      <c r="AF138" s="233"/>
    </row>
    <row r="139" spans="21:32" x14ac:dyDescent="0.25">
      <c r="U139" s="233"/>
      <c r="V139" s="233"/>
      <c r="W139" s="233"/>
      <c r="X139" s="233"/>
      <c r="Y139" s="233"/>
      <c r="Z139" s="233"/>
      <c r="AA139" s="233"/>
      <c r="AB139" s="233"/>
      <c r="AC139" s="233"/>
      <c r="AD139" s="233"/>
      <c r="AE139" s="233"/>
      <c r="AF139" s="233"/>
    </row>
    <row r="140" spans="21:32" x14ac:dyDescent="0.25">
      <c r="U140" s="233"/>
      <c r="V140" s="233"/>
      <c r="W140" s="233"/>
      <c r="X140" s="233"/>
      <c r="Y140" s="233"/>
      <c r="Z140" s="233"/>
      <c r="AA140" s="233"/>
      <c r="AB140" s="233"/>
      <c r="AC140" s="233"/>
      <c r="AD140" s="233"/>
      <c r="AE140" s="233"/>
      <c r="AF140" s="233"/>
    </row>
    <row r="141" spans="21:32" x14ac:dyDescent="0.25">
      <c r="U141" s="233"/>
      <c r="V141" s="233"/>
      <c r="W141" s="233"/>
      <c r="X141" s="233"/>
      <c r="Y141" s="233"/>
      <c r="Z141" s="233"/>
      <c r="AA141" s="233"/>
      <c r="AB141" s="233"/>
      <c r="AC141" s="233"/>
      <c r="AD141" s="233"/>
      <c r="AE141" s="233"/>
      <c r="AF141" s="233"/>
    </row>
    <row r="142" spans="21:32" x14ac:dyDescent="0.25">
      <c r="U142" s="233"/>
      <c r="V142" s="233"/>
      <c r="W142" s="233"/>
      <c r="X142" s="233"/>
      <c r="Y142" s="233"/>
      <c r="Z142" s="233"/>
      <c r="AA142" s="233"/>
      <c r="AB142" s="233"/>
      <c r="AC142" s="233"/>
      <c r="AD142" s="233"/>
      <c r="AE142" s="233"/>
      <c r="AF142" s="233"/>
    </row>
    <row r="143" spans="21:32" x14ac:dyDescent="0.25">
      <c r="U143" s="233"/>
      <c r="V143" s="233"/>
      <c r="W143" s="233"/>
      <c r="X143" s="233"/>
      <c r="Y143" s="233"/>
      <c r="Z143" s="233"/>
      <c r="AA143" s="233"/>
      <c r="AB143" s="233"/>
      <c r="AC143" s="233"/>
      <c r="AD143" s="233"/>
      <c r="AE143" s="233"/>
      <c r="AF143" s="233"/>
    </row>
    <row r="144" spans="21:32" x14ac:dyDescent="0.25">
      <c r="U144" s="233"/>
      <c r="V144" s="233"/>
      <c r="W144" s="233"/>
      <c r="X144" s="233"/>
      <c r="Y144" s="233"/>
      <c r="Z144" s="233"/>
      <c r="AA144" s="233"/>
      <c r="AB144" s="233"/>
      <c r="AC144" s="233"/>
      <c r="AD144" s="233"/>
      <c r="AE144" s="233"/>
      <c r="AF144" s="233"/>
    </row>
    <row r="145" spans="21:32" x14ac:dyDescent="0.25">
      <c r="U145" s="233"/>
      <c r="V145" s="233"/>
      <c r="W145" s="233"/>
      <c r="X145" s="233"/>
      <c r="Y145" s="233"/>
      <c r="Z145" s="233"/>
      <c r="AA145" s="233"/>
      <c r="AB145" s="233"/>
      <c r="AC145" s="233"/>
      <c r="AD145" s="233"/>
      <c r="AE145" s="233"/>
      <c r="AF145" s="233"/>
    </row>
    <row r="146" spans="21:32" x14ac:dyDescent="0.25">
      <c r="U146" s="233"/>
      <c r="V146" s="233"/>
      <c r="W146" s="233"/>
      <c r="X146" s="233"/>
      <c r="Y146" s="233"/>
      <c r="Z146" s="233"/>
      <c r="AA146" s="233"/>
      <c r="AB146" s="233"/>
      <c r="AC146" s="233"/>
      <c r="AD146" s="233"/>
      <c r="AE146" s="233"/>
      <c r="AF146" s="233"/>
    </row>
    <row r="147" spans="21:32" x14ac:dyDescent="0.25">
      <c r="U147" s="233"/>
      <c r="V147" s="233"/>
      <c r="W147" s="233"/>
      <c r="X147" s="233"/>
      <c r="Y147" s="233"/>
      <c r="Z147" s="233"/>
      <c r="AA147" s="233"/>
      <c r="AB147" s="233"/>
      <c r="AC147" s="233"/>
      <c r="AD147" s="233"/>
      <c r="AE147" s="233"/>
      <c r="AF147" s="233"/>
    </row>
    <row r="148" spans="21:32" x14ac:dyDescent="0.25">
      <c r="U148" s="233"/>
      <c r="V148" s="233"/>
      <c r="W148" s="233"/>
      <c r="X148" s="233"/>
      <c r="Y148" s="233"/>
      <c r="Z148" s="233"/>
      <c r="AA148" s="233"/>
      <c r="AB148" s="233"/>
      <c r="AC148" s="233"/>
      <c r="AD148" s="233"/>
      <c r="AE148" s="233"/>
      <c r="AF148" s="233"/>
    </row>
    <row r="149" spans="21:32" x14ac:dyDescent="0.25">
      <c r="U149" s="233"/>
      <c r="V149" s="233"/>
      <c r="W149" s="233"/>
      <c r="X149" s="233"/>
      <c r="Y149" s="233"/>
      <c r="Z149" s="233"/>
      <c r="AA149" s="233"/>
      <c r="AB149" s="233"/>
      <c r="AC149" s="233"/>
      <c r="AD149" s="233"/>
      <c r="AE149" s="233"/>
      <c r="AF149" s="233"/>
    </row>
    <row r="150" spans="21:32" x14ac:dyDescent="0.25">
      <c r="U150" s="233"/>
      <c r="V150" s="233"/>
      <c r="W150" s="233"/>
      <c r="X150" s="233"/>
      <c r="Y150" s="233"/>
      <c r="Z150" s="233"/>
      <c r="AA150" s="233"/>
      <c r="AB150" s="233"/>
      <c r="AC150" s="233"/>
      <c r="AD150" s="233"/>
      <c r="AE150" s="233"/>
      <c r="AF150" s="233"/>
    </row>
    <row r="151" spans="21:32" x14ac:dyDescent="0.25">
      <c r="U151" s="233"/>
      <c r="V151" s="233"/>
      <c r="W151" s="233"/>
      <c r="X151" s="233"/>
      <c r="Y151" s="233"/>
      <c r="Z151" s="233"/>
      <c r="AA151" s="233"/>
      <c r="AB151" s="233"/>
      <c r="AC151" s="233"/>
      <c r="AD151" s="233"/>
      <c r="AE151" s="233"/>
      <c r="AF151" s="233"/>
    </row>
    <row r="152" spans="21:32" x14ac:dyDescent="0.25">
      <c r="U152" s="233"/>
      <c r="V152" s="233"/>
      <c r="W152" s="233"/>
      <c r="X152" s="233"/>
      <c r="Y152" s="233"/>
      <c r="Z152" s="233"/>
      <c r="AA152" s="233"/>
      <c r="AB152" s="233"/>
      <c r="AC152" s="233"/>
      <c r="AD152" s="233"/>
      <c r="AE152" s="233"/>
      <c r="AF152" s="233"/>
    </row>
    <row r="153" spans="21:32" x14ac:dyDescent="0.25">
      <c r="U153" s="233"/>
      <c r="V153" s="233"/>
      <c r="W153" s="233"/>
      <c r="X153" s="233"/>
      <c r="Y153" s="233"/>
      <c r="Z153" s="233"/>
      <c r="AA153" s="233"/>
      <c r="AB153" s="233"/>
      <c r="AC153" s="233"/>
      <c r="AD153" s="233"/>
      <c r="AE153" s="233"/>
      <c r="AF153" s="233"/>
    </row>
    <row r="154" spans="21:32" x14ac:dyDescent="0.25">
      <c r="U154" s="233"/>
      <c r="V154" s="233"/>
      <c r="W154" s="233"/>
      <c r="X154" s="233"/>
      <c r="Y154" s="233"/>
      <c r="Z154" s="233"/>
      <c r="AA154" s="233"/>
      <c r="AB154" s="233"/>
      <c r="AC154" s="233"/>
      <c r="AD154" s="233"/>
      <c r="AE154" s="233"/>
      <c r="AF154" s="233"/>
    </row>
    <row r="155" spans="21:32" x14ac:dyDescent="0.25">
      <c r="U155" s="233"/>
      <c r="V155" s="233"/>
      <c r="W155" s="233"/>
      <c r="X155" s="233"/>
      <c r="Y155" s="233"/>
      <c r="Z155" s="233"/>
      <c r="AA155" s="233"/>
      <c r="AB155" s="233"/>
      <c r="AC155" s="233"/>
      <c r="AD155" s="233"/>
      <c r="AE155" s="233"/>
      <c r="AF155" s="233"/>
    </row>
    <row r="156" spans="21:32" x14ac:dyDescent="0.25">
      <c r="U156" s="233"/>
      <c r="V156" s="233"/>
      <c r="W156" s="233"/>
      <c r="X156" s="233"/>
      <c r="Y156" s="233"/>
      <c r="Z156" s="233"/>
      <c r="AA156" s="233"/>
      <c r="AB156" s="233"/>
      <c r="AC156" s="233"/>
      <c r="AD156" s="233"/>
      <c r="AE156" s="233"/>
      <c r="AF156" s="233"/>
    </row>
    <row r="157" spans="21:32" x14ac:dyDescent="0.25">
      <c r="U157" s="233"/>
      <c r="V157" s="233"/>
      <c r="W157" s="233"/>
      <c r="X157" s="233"/>
      <c r="Y157" s="233"/>
      <c r="Z157" s="233"/>
      <c r="AA157" s="233"/>
      <c r="AB157" s="233"/>
      <c r="AC157" s="233"/>
      <c r="AD157" s="233"/>
      <c r="AE157" s="233"/>
      <c r="AF157" s="233"/>
    </row>
    <row r="158" spans="21:32" x14ac:dyDescent="0.25">
      <c r="U158" s="233"/>
      <c r="V158" s="233"/>
      <c r="W158" s="233"/>
      <c r="X158" s="233"/>
      <c r="Y158" s="233"/>
      <c r="Z158" s="233"/>
      <c r="AA158" s="233"/>
      <c r="AB158" s="233"/>
      <c r="AC158" s="233"/>
      <c r="AD158" s="233"/>
      <c r="AE158" s="233"/>
      <c r="AF158" s="233"/>
    </row>
    <row r="159" spans="21:32" x14ac:dyDescent="0.25">
      <c r="U159" s="233"/>
      <c r="V159" s="233"/>
      <c r="W159" s="233"/>
      <c r="X159" s="233"/>
      <c r="Y159" s="233"/>
      <c r="Z159" s="233"/>
      <c r="AA159" s="233"/>
      <c r="AB159" s="233"/>
      <c r="AC159" s="233"/>
      <c r="AD159" s="233"/>
      <c r="AE159" s="233"/>
      <c r="AF159" s="233"/>
    </row>
    <row r="160" spans="21:32" x14ac:dyDescent="0.25">
      <c r="U160" s="233"/>
      <c r="V160" s="233"/>
      <c r="W160" s="233"/>
      <c r="X160" s="233"/>
      <c r="Y160" s="233"/>
      <c r="Z160" s="233"/>
      <c r="AA160" s="233"/>
      <c r="AB160" s="233"/>
      <c r="AC160" s="233"/>
      <c r="AD160" s="233"/>
      <c r="AE160" s="233"/>
      <c r="AF160" s="233"/>
    </row>
    <row r="161" spans="21:32" x14ac:dyDescent="0.25">
      <c r="U161" s="233"/>
      <c r="V161" s="233"/>
      <c r="W161" s="233"/>
      <c r="X161" s="233"/>
      <c r="Y161" s="233"/>
      <c r="Z161" s="233"/>
      <c r="AA161" s="233"/>
      <c r="AB161" s="233"/>
      <c r="AC161" s="233"/>
      <c r="AD161" s="233"/>
      <c r="AE161" s="233"/>
      <c r="AF161" s="233"/>
    </row>
    <row r="162" spans="21:32" x14ac:dyDescent="0.25">
      <c r="U162" s="233"/>
      <c r="V162" s="233"/>
      <c r="W162" s="233"/>
      <c r="X162" s="233"/>
      <c r="Y162" s="233"/>
      <c r="Z162" s="233"/>
      <c r="AA162" s="233"/>
      <c r="AB162" s="233"/>
      <c r="AC162" s="233"/>
      <c r="AD162" s="233"/>
      <c r="AE162" s="233"/>
      <c r="AF162" s="233"/>
    </row>
    <row r="163" spans="21:32" x14ac:dyDescent="0.25">
      <c r="U163" s="233"/>
      <c r="V163" s="233"/>
      <c r="W163" s="233"/>
      <c r="X163" s="233"/>
      <c r="Y163" s="233"/>
      <c r="Z163" s="233"/>
      <c r="AA163" s="233"/>
      <c r="AB163" s="233"/>
      <c r="AC163" s="233"/>
      <c r="AD163" s="233"/>
      <c r="AE163" s="233"/>
      <c r="AF163" s="233"/>
    </row>
    <row r="164" spans="21:32" x14ac:dyDescent="0.25">
      <c r="U164" s="233"/>
      <c r="V164" s="233"/>
      <c r="W164" s="233"/>
      <c r="X164" s="233"/>
      <c r="Y164" s="233"/>
      <c r="Z164" s="233"/>
      <c r="AA164" s="233"/>
      <c r="AB164" s="233"/>
      <c r="AC164" s="233"/>
      <c r="AD164" s="233"/>
      <c r="AE164" s="233"/>
      <c r="AF164" s="233"/>
    </row>
    <row r="165" spans="21:32" x14ac:dyDescent="0.25">
      <c r="U165" s="233"/>
      <c r="V165" s="233"/>
      <c r="W165" s="233"/>
      <c r="X165" s="233"/>
      <c r="Y165" s="233"/>
      <c r="Z165" s="233"/>
      <c r="AA165" s="233"/>
      <c r="AB165" s="233"/>
      <c r="AC165" s="233"/>
      <c r="AD165" s="233"/>
      <c r="AE165" s="233"/>
      <c r="AF165" s="233"/>
    </row>
    <row r="166" spans="21:32" x14ac:dyDescent="0.25">
      <c r="U166" s="233"/>
      <c r="V166" s="233"/>
      <c r="W166" s="233"/>
      <c r="X166" s="233"/>
      <c r="Y166" s="233"/>
      <c r="Z166" s="233"/>
      <c r="AA166" s="233"/>
      <c r="AB166" s="233"/>
      <c r="AC166" s="233"/>
      <c r="AD166" s="233"/>
      <c r="AE166" s="233"/>
      <c r="AF166" s="233"/>
    </row>
    <row r="167" spans="21:32" x14ac:dyDescent="0.25">
      <c r="U167" s="233"/>
      <c r="V167" s="233"/>
      <c r="W167" s="233"/>
      <c r="X167" s="233"/>
      <c r="Y167" s="233"/>
      <c r="Z167" s="233"/>
      <c r="AA167" s="233"/>
      <c r="AB167" s="233"/>
      <c r="AC167" s="233"/>
      <c r="AD167" s="233"/>
      <c r="AE167" s="233"/>
      <c r="AF167" s="233"/>
    </row>
    <row r="168" spans="21:32" x14ac:dyDescent="0.25">
      <c r="U168" s="233"/>
      <c r="V168" s="233"/>
      <c r="W168" s="233"/>
      <c r="X168" s="233"/>
      <c r="Y168" s="233"/>
      <c r="Z168" s="233"/>
      <c r="AA168" s="233"/>
      <c r="AB168" s="233"/>
      <c r="AC168" s="233"/>
      <c r="AD168" s="233"/>
      <c r="AE168" s="233"/>
      <c r="AF168" s="233"/>
    </row>
    <row r="169" spans="21:32" x14ac:dyDescent="0.25">
      <c r="U169" s="233"/>
      <c r="V169" s="233"/>
      <c r="W169" s="233"/>
      <c r="X169" s="233"/>
      <c r="Y169" s="233"/>
      <c r="Z169" s="233"/>
      <c r="AA169" s="233"/>
      <c r="AB169" s="233"/>
      <c r="AC169" s="233"/>
      <c r="AD169" s="233"/>
      <c r="AE169" s="233"/>
      <c r="AF169" s="233"/>
    </row>
    <row r="170" spans="21:32" x14ac:dyDescent="0.25">
      <c r="U170" s="233"/>
      <c r="V170" s="233"/>
      <c r="W170" s="233"/>
      <c r="X170" s="233"/>
      <c r="Y170" s="233"/>
      <c r="Z170" s="233"/>
      <c r="AA170" s="233"/>
      <c r="AB170" s="233"/>
      <c r="AC170" s="233"/>
      <c r="AD170" s="233"/>
      <c r="AE170" s="233"/>
      <c r="AF170" s="233"/>
    </row>
    <row r="171" spans="21:32" x14ac:dyDescent="0.25">
      <c r="U171" s="233"/>
      <c r="V171" s="233"/>
      <c r="W171" s="233"/>
      <c r="X171" s="233"/>
      <c r="Y171" s="233"/>
      <c r="Z171" s="233"/>
      <c r="AA171" s="233"/>
      <c r="AB171" s="233"/>
      <c r="AC171" s="233"/>
      <c r="AD171" s="233"/>
      <c r="AE171" s="233"/>
      <c r="AF171" s="233"/>
    </row>
    <row r="172" spans="21:32" x14ac:dyDescent="0.25">
      <c r="U172" s="233"/>
      <c r="V172" s="233"/>
      <c r="W172" s="233"/>
      <c r="X172" s="233"/>
      <c r="Y172" s="233"/>
      <c r="Z172" s="233"/>
      <c r="AA172" s="233"/>
      <c r="AB172" s="233"/>
      <c r="AC172" s="233"/>
      <c r="AD172" s="233"/>
      <c r="AE172" s="233"/>
      <c r="AF172" s="233"/>
    </row>
    <row r="173" spans="21:32" x14ac:dyDescent="0.25">
      <c r="U173" s="233"/>
      <c r="V173" s="233"/>
      <c r="W173" s="233"/>
      <c r="X173" s="233"/>
      <c r="Y173" s="233"/>
      <c r="Z173" s="233"/>
      <c r="AA173" s="233"/>
      <c r="AB173" s="233"/>
      <c r="AC173" s="233"/>
      <c r="AD173" s="233"/>
      <c r="AE173" s="233"/>
      <c r="AF173" s="233"/>
    </row>
    <row r="174" spans="21:32" x14ac:dyDescent="0.25">
      <c r="U174" s="233"/>
      <c r="V174" s="233"/>
      <c r="W174" s="233"/>
      <c r="X174" s="233"/>
      <c r="Y174" s="233"/>
      <c r="Z174" s="233"/>
      <c r="AA174" s="233"/>
      <c r="AB174" s="233"/>
      <c r="AC174" s="233"/>
      <c r="AD174" s="233"/>
      <c r="AE174" s="233"/>
      <c r="AF174" s="233"/>
    </row>
    <row r="175" spans="21:32" x14ac:dyDescent="0.25">
      <c r="U175" s="233"/>
      <c r="V175" s="233"/>
      <c r="W175" s="233"/>
      <c r="X175" s="233"/>
      <c r="Y175" s="233"/>
      <c r="Z175" s="233"/>
      <c r="AA175" s="233"/>
      <c r="AB175" s="233"/>
      <c r="AC175" s="233"/>
      <c r="AD175" s="233"/>
      <c r="AE175" s="233"/>
      <c r="AF175" s="233"/>
    </row>
    <row r="176" spans="21:32" x14ac:dyDescent="0.25">
      <c r="U176" s="233"/>
      <c r="V176" s="233"/>
      <c r="W176" s="233"/>
      <c r="X176" s="233"/>
      <c r="Y176" s="233"/>
      <c r="Z176" s="233"/>
      <c r="AA176" s="233"/>
      <c r="AB176" s="233"/>
      <c r="AC176" s="233"/>
      <c r="AD176" s="233"/>
      <c r="AE176" s="233"/>
      <c r="AF176" s="233"/>
    </row>
    <row r="177" spans="21:32" x14ac:dyDescent="0.25">
      <c r="U177" s="233"/>
      <c r="V177" s="233"/>
      <c r="W177" s="233"/>
      <c r="X177" s="233"/>
      <c r="Y177" s="233"/>
      <c r="Z177" s="233"/>
      <c r="AA177" s="233"/>
      <c r="AB177" s="233"/>
      <c r="AC177" s="233"/>
      <c r="AD177" s="233"/>
      <c r="AE177" s="233"/>
      <c r="AF177" s="233"/>
    </row>
    <row r="178" spans="21:32" x14ac:dyDescent="0.25">
      <c r="U178" s="233"/>
      <c r="V178" s="233"/>
      <c r="W178" s="233"/>
      <c r="X178" s="233"/>
      <c r="Y178" s="233"/>
      <c r="Z178" s="233"/>
      <c r="AA178" s="233"/>
      <c r="AB178" s="233"/>
      <c r="AC178" s="233"/>
      <c r="AD178" s="233"/>
      <c r="AE178" s="233"/>
      <c r="AF178" s="233"/>
    </row>
    <row r="179" spans="21:32" x14ac:dyDescent="0.25">
      <c r="U179" s="233"/>
      <c r="V179" s="233"/>
      <c r="W179" s="233"/>
      <c r="X179" s="233"/>
      <c r="Y179" s="233"/>
      <c r="Z179" s="233"/>
      <c r="AA179" s="233"/>
      <c r="AB179" s="233"/>
      <c r="AC179" s="233"/>
      <c r="AD179" s="233"/>
      <c r="AE179" s="233"/>
      <c r="AF179" s="233"/>
    </row>
    <row r="180" spans="21:32" x14ac:dyDescent="0.25">
      <c r="U180" s="233"/>
      <c r="V180" s="233"/>
      <c r="W180" s="233"/>
      <c r="X180" s="233"/>
      <c r="Y180" s="233"/>
      <c r="Z180" s="233"/>
      <c r="AA180" s="233"/>
      <c r="AB180" s="233"/>
      <c r="AC180" s="233"/>
      <c r="AD180" s="233"/>
      <c r="AE180" s="233"/>
      <c r="AF180" s="233"/>
    </row>
    <row r="181" spans="21:32" x14ac:dyDescent="0.25">
      <c r="U181" s="233"/>
      <c r="V181" s="233"/>
      <c r="W181" s="233"/>
      <c r="X181" s="233"/>
      <c r="Y181" s="233"/>
      <c r="Z181" s="233"/>
      <c r="AA181" s="233"/>
      <c r="AB181" s="233"/>
      <c r="AC181" s="233"/>
      <c r="AD181" s="233"/>
      <c r="AE181" s="233"/>
      <c r="AF181" s="233"/>
    </row>
    <row r="182" spans="21:32" x14ac:dyDescent="0.25">
      <c r="U182" s="233"/>
      <c r="V182" s="233"/>
      <c r="W182" s="233"/>
      <c r="X182" s="233"/>
      <c r="Y182" s="233"/>
      <c r="Z182" s="233"/>
      <c r="AA182" s="233"/>
      <c r="AB182" s="233"/>
      <c r="AC182" s="233"/>
      <c r="AD182" s="233"/>
      <c r="AE182" s="233"/>
      <c r="AF182" s="233"/>
    </row>
    <row r="183" spans="21:32" x14ac:dyDescent="0.25">
      <c r="U183" s="233"/>
      <c r="V183" s="233"/>
      <c r="W183" s="233"/>
      <c r="X183" s="233"/>
      <c r="Y183" s="233"/>
      <c r="Z183" s="233"/>
      <c r="AA183" s="233"/>
      <c r="AB183" s="233"/>
      <c r="AC183" s="233"/>
      <c r="AD183" s="233"/>
      <c r="AE183" s="233"/>
      <c r="AF183" s="233"/>
    </row>
    <row r="184" spans="21:32" x14ac:dyDescent="0.25">
      <c r="U184" s="233"/>
      <c r="V184" s="233"/>
      <c r="W184" s="233"/>
      <c r="X184" s="233"/>
      <c r="Y184" s="233"/>
      <c r="Z184" s="233"/>
      <c r="AA184" s="233"/>
      <c r="AB184" s="233"/>
      <c r="AC184" s="233"/>
      <c r="AD184" s="233"/>
      <c r="AE184" s="233"/>
      <c r="AF184" s="233"/>
    </row>
    <row r="185" spans="21:32" x14ac:dyDescent="0.25">
      <c r="U185" s="233"/>
      <c r="V185" s="233"/>
      <c r="W185" s="233"/>
      <c r="X185" s="233"/>
      <c r="Y185" s="233"/>
      <c r="Z185" s="233"/>
      <c r="AA185" s="233"/>
      <c r="AB185" s="233"/>
      <c r="AC185" s="233"/>
      <c r="AD185" s="233"/>
      <c r="AE185" s="233"/>
      <c r="AF185" s="233"/>
    </row>
    <row r="186" spans="21:32" x14ac:dyDescent="0.25">
      <c r="U186" s="233"/>
      <c r="V186" s="233"/>
      <c r="W186" s="233"/>
      <c r="X186" s="233"/>
      <c r="Y186" s="233"/>
      <c r="Z186" s="233"/>
      <c r="AA186" s="233"/>
      <c r="AB186" s="233"/>
      <c r="AC186" s="233"/>
      <c r="AD186" s="233"/>
      <c r="AE186" s="233"/>
      <c r="AF186" s="233"/>
    </row>
    <row r="187" spans="21:32" x14ac:dyDescent="0.25">
      <c r="U187" s="233"/>
      <c r="V187" s="233"/>
      <c r="W187" s="233"/>
      <c r="X187" s="233"/>
      <c r="Y187" s="233"/>
      <c r="Z187" s="233"/>
      <c r="AA187" s="233"/>
      <c r="AB187" s="233"/>
      <c r="AC187" s="233"/>
      <c r="AD187" s="233"/>
      <c r="AE187" s="233"/>
      <c r="AF187" s="233"/>
    </row>
    <row r="188" spans="21:32" x14ac:dyDescent="0.25">
      <c r="U188" s="233"/>
      <c r="V188" s="233"/>
      <c r="W188" s="233"/>
      <c r="X188" s="233"/>
      <c r="Y188" s="233"/>
      <c r="Z188" s="233"/>
      <c r="AA188" s="233"/>
      <c r="AB188" s="233"/>
      <c r="AC188" s="233"/>
      <c r="AD188" s="233"/>
      <c r="AE188" s="233"/>
      <c r="AF188" s="233"/>
    </row>
    <row r="189" spans="21:32" x14ac:dyDescent="0.25">
      <c r="U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</row>
    <row r="190" spans="21:32" x14ac:dyDescent="0.25"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</row>
    <row r="191" spans="21:32" x14ac:dyDescent="0.25">
      <c r="U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</row>
    <row r="192" spans="21:32" x14ac:dyDescent="0.25">
      <c r="U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</row>
    <row r="193" spans="21:32" x14ac:dyDescent="0.25">
      <c r="U193" s="233"/>
      <c r="V193" s="233"/>
      <c r="W193" s="233"/>
      <c r="X193" s="233"/>
      <c r="Y193" s="233"/>
      <c r="Z193" s="233"/>
      <c r="AA193" s="233"/>
      <c r="AB193" s="233"/>
      <c r="AC193" s="233"/>
      <c r="AD193" s="233"/>
      <c r="AE193" s="233"/>
      <c r="AF193" s="233"/>
    </row>
    <row r="194" spans="21:32" x14ac:dyDescent="0.25">
      <c r="U194" s="233"/>
      <c r="V194" s="233"/>
      <c r="W194" s="233"/>
      <c r="X194" s="233"/>
      <c r="Y194" s="233"/>
      <c r="Z194" s="233"/>
      <c r="AA194" s="233"/>
      <c r="AB194" s="233"/>
      <c r="AC194" s="233"/>
      <c r="AD194" s="233"/>
      <c r="AE194" s="233"/>
      <c r="AF194" s="233"/>
    </row>
    <row r="195" spans="21:32" x14ac:dyDescent="0.25">
      <c r="U195" s="233"/>
      <c r="V195" s="233"/>
      <c r="W195" s="233"/>
      <c r="X195" s="233"/>
      <c r="Y195" s="233"/>
      <c r="Z195" s="233"/>
      <c r="AA195" s="233"/>
      <c r="AB195" s="233"/>
      <c r="AC195" s="233"/>
      <c r="AD195" s="233"/>
      <c r="AE195" s="233"/>
      <c r="AF195" s="233"/>
    </row>
    <row r="196" spans="21:32" x14ac:dyDescent="0.25">
      <c r="U196" s="233"/>
      <c r="V196" s="233"/>
      <c r="W196" s="233"/>
      <c r="X196" s="233"/>
      <c r="Y196" s="233"/>
      <c r="Z196" s="233"/>
      <c r="AA196" s="233"/>
      <c r="AB196" s="233"/>
      <c r="AC196" s="233"/>
      <c r="AD196" s="233"/>
      <c r="AE196" s="233"/>
      <c r="AF196" s="233"/>
    </row>
    <row r="197" spans="21:32" x14ac:dyDescent="0.25">
      <c r="U197" s="233"/>
      <c r="V197" s="233"/>
      <c r="W197" s="233"/>
      <c r="X197" s="233"/>
      <c r="Y197" s="233"/>
      <c r="Z197" s="233"/>
      <c r="AA197" s="233"/>
      <c r="AB197" s="233"/>
      <c r="AC197" s="233"/>
      <c r="AD197" s="233"/>
      <c r="AE197" s="233"/>
      <c r="AF197" s="233"/>
    </row>
    <row r="198" spans="21:32" x14ac:dyDescent="0.25">
      <c r="U198" s="233"/>
      <c r="V198" s="233"/>
      <c r="W198" s="233"/>
      <c r="X198" s="233"/>
      <c r="Y198" s="233"/>
      <c r="Z198" s="233"/>
      <c r="AA198" s="233"/>
      <c r="AB198" s="233"/>
      <c r="AC198" s="233"/>
      <c r="AD198" s="233"/>
      <c r="AE198" s="233"/>
      <c r="AF198" s="233"/>
    </row>
    <row r="199" spans="21:32" x14ac:dyDescent="0.25">
      <c r="U199" s="233"/>
      <c r="V199" s="233"/>
      <c r="W199" s="233"/>
      <c r="X199" s="233"/>
      <c r="Y199" s="233"/>
      <c r="Z199" s="233"/>
      <c r="AA199" s="233"/>
      <c r="AB199" s="233"/>
      <c r="AC199" s="233"/>
      <c r="AD199" s="233"/>
      <c r="AE199" s="233"/>
      <c r="AF199" s="233"/>
    </row>
    <row r="200" spans="21:32" x14ac:dyDescent="0.25">
      <c r="U200" s="233"/>
      <c r="V200" s="233"/>
      <c r="W200" s="233"/>
      <c r="X200" s="233"/>
      <c r="Y200" s="233"/>
      <c r="Z200" s="233"/>
      <c r="AA200" s="233"/>
      <c r="AB200" s="233"/>
      <c r="AC200" s="233"/>
      <c r="AD200" s="233"/>
      <c r="AE200" s="233"/>
      <c r="AF200" s="233"/>
    </row>
    <row r="201" spans="21:32" x14ac:dyDescent="0.25">
      <c r="U201" s="233"/>
      <c r="V201" s="233"/>
      <c r="W201" s="233"/>
      <c r="X201" s="233"/>
      <c r="Y201" s="233"/>
      <c r="Z201" s="233"/>
      <c r="AA201" s="233"/>
      <c r="AB201" s="233"/>
      <c r="AC201" s="233"/>
      <c r="AD201" s="233"/>
      <c r="AE201" s="233"/>
      <c r="AF201" s="233"/>
    </row>
    <row r="202" spans="21:32" x14ac:dyDescent="0.25">
      <c r="U202" s="233"/>
      <c r="V202" s="233"/>
      <c r="W202" s="233"/>
      <c r="X202" s="233"/>
      <c r="Y202" s="233"/>
      <c r="Z202" s="233"/>
      <c r="AA202" s="233"/>
      <c r="AB202" s="233"/>
      <c r="AC202" s="233"/>
      <c r="AD202" s="233"/>
      <c r="AE202" s="233"/>
      <c r="AF202" s="233"/>
    </row>
    <row r="203" spans="21:32" x14ac:dyDescent="0.25">
      <c r="U203" s="233"/>
      <c r="V203" s="233"/>
      <c r="W203" s="233"/>
      <c r="X203" s="233"/>
      <c r="Y203" s="233"/>
      <c r="Z203" s="233"/>
      <c r="AA203" s="233"/>
      <c r="AB203" s="233"/>
      <c r="AC203" s="233"/>
      <c r="AD203" s="233"/>
      <c r="AE203" s="233"/>
      <c r="AF203" s="233"/>
    </row>
    <row r="204" spans="21:32" x14ac:dyDescent="0.25">
      <c r="U204" s="233"/>
      <c r="V204" s="233"/>
      <c r="W204" s="233"/>
      <c r="X204" s="233"/>
      <c r="Y204" s="233"/>
      <c r="Z204" s="233"/>
      <c r="AA204" s="233"/>
      <c r="AB204" s="233"/>
      <c r="AC204" s="233"/>
      <c r="AD204" s="233"/>
      <c r="AE204" s="233"/>
      <c r="AF204" s="233"/>
    </row>
    <row r="205" spans="21:32" x14ac:dyDescent="0.25">
      <c r="U205" s="233"/>
      <c r="V205" s="233"/>
      <c r="W205" s="233"/>
      <c r="X205" s="233"/>
      <c r="Y205" s="233"/>
      <c r="Z205" s="233"/>
      <c r="AA205" s="233"/>
      <c r="AB205" s="233"/>
      <c r="AC205" s="233"/>
      <c r="AD205" s="233"/>
      <c r="AE205" s="233"/>
      <c r="AF205" s="233"/>
    </row>
    <row r="206" spans="21:32" x14ac:dyDescent="0.25">
      <c r="U206" s="233"/>
      <c r="V206" s="233"/>
      <c r="W206" s="233"/>
      <c r="X206" s="233"/>
      <c r="Y206" s="233"/>
      <c r="Z206" s="233"/>
      <c r="AA206" s="233"/>
      <c r="AB206" s="233"/>
      <c r="AC206" s="233"/>
      <c r="AD206" s="233"/>
      <c r="AE206" s="233"/>
      <c r="AF206" s="233"/>
    </row>
    <row r="207" spans="21:32" x14ac:dyDescent="0.25">
      <c r="U207" s="233"/>
      <c r="V207" s="233"/>
      <c r="W207" s="233"/>
      <c r="X207" s="233"/>
      <c r="Y207" s="233"/>
      <c r="Z207" s="233"/>
      <c r="AA207" s="233"/>
      <c r="AB207" s="233"/>
      <c r="AC207" s="233"/>
      <c r="AD207" s="233"/>
      <c r="AE207" s="233"/>
      <c r="AF207" s="233"/>
    </row>
    <row r="208" spans="21:32" x14ac:dyDescent="0.25">
      <c r="U208" s="233"/>
      <c r="V208" s="233"/>
      <c r="W208" s="233"/>
      <c r="X208" s="233"/>
      <c r="Y208" s="233"/>
      <c r="Z208" s="233"/>
      <c r="AA208" s="233"/>
      <c r="AB208" s="233"/>
      <c r="AC208" s="233"/>
      <c r="AD208" s="233"/>
      <c r="AE208" s="233"/>
      <c r="AF208" s="233"/>
    </row>
    <row r="209" spans="21:32" x14ac:dyDescent="0.25">
      <c r="U209" s="233"/>
      <c r="V209" s="233"/>
      <c r="W209" s="233"/>
      <c r="X209" s="233"/>
      <c r="Y209" s="233"/>
      <c r="Z209" s="233"/>
      <c r="AA209" s="233"/>
      <c r="AB209" s="233"/>
      <c r="AC209" s="233"/>
      <c r="AD209" s="233"/>
      <c r="AE209" s="233"/>
      <c r="AF209" s="233"/>
    </row>
    <row r="210" spans="21:32" x14ac:dyDescent="0.25">
      <c r="U210" s="233"/>
      <c r="V210" s="233"/>
      <c r="W210" s="233"/>
      <c r="X210" s="233"/>
      <c r="Y210" s="233"/>
      <c r="Z210" s="233"/>
      <c r="AA210" s="233"/>
      <c r="AB210" s="233"/>
      <c r="AC210" s="233"/>
      <c r="AD210" s="233"/>
      <c r="AE210" s="233"/>
      <c r="AF210" s="233"/>
    </row>
    <row r="211" spans="21:32" x14ac:dyDescent="0.25">
      <c r="U211" s="233"/>
      <c r="V211" s="233"/>
      <c r="W211" s="233"/>
      <c r="X211" s="233"/>
      <c r="Y211" s="233"/>
      <c r="Z211" s="233"/>
      <c r="AA211" s="233"/>
      <c r="AB211" s="233"/>
      <c r="AC211" s="233"/>
      <c r="AD211" s="233"/>
      <c r="AE211" s="233"/>
      <c r="AF211" s="233"/>
    </row>
    <row r="212" spans="21:32" x14ac:dyDescent="0.25">
      <c r="U212" s="233"/>
      <c r="V212" s="233"/>
      <c r="W212" s="233"/>
      <c r="X212" s="233"/>
      <c r="Y212" s="233"/>
      <c r="Z212" s="233"/>
      <c r="AA212" s="233"/>
      <c r="AB212" s="233"/>
      <c r="AC212" s="233"/>
      <c r="AD212" s="233"/>
      <c r="AE212" s="233"/>
      <c r="AF212" s="233"/>
    </row>
    <row r="213" spans="21:32" x14ac:dyDescent="0.25">
      <c r="U213" s="233"/>
      <c r="V213" s="233"/>
      <c r="W213" s="233"/>
      <c r="X213" s="233"/>
      <c r="Y213" s="233"/>
      <c r="Z213" s="233"/>
      <c r="AA213" s="233"/>
      <c r="AB213" s="233"/>
      <c r="AC213" s="233"/>
      <c r="AD213" s="233"/>
      <c r="AE213" s="233"/>
      <c r="AF213" s="233"/>
    </row>
    <row r="214" spans="21:32" x14ac:dyDescent="0.25">
      <c r="U214" s="233"/>
      <c r="V214" s="233"/>
      <c r="W214" s="233"/>
      <c r="X214" s="233"/>
      <c r="Y214" s="233"/>
      <c r="Z214" s="233"/>
      <c r="AA214" s="233"/>
      <c r="AB214" s="233"/>
      <c r="AC214" s="233"/>
      <c r="AD214" s="233"/>
      <c r="AE214" s="233"/>
      <c r="AF214" s="233"/>
    </row>
    <row r="215" spans="21:32" x14ac:dyDescent="0.25">
      <c r="U215" s="233"/>
      <c r="V215" s="233"/>
      <c r="W215" s="233"/>
      <c r="X215" s="233"/>
      <c r="Y215" s="233"/>
      <c r="Z215" s="233"/>
      <c r="AA215" s="233"/>
      <c r="AB215" s="233"/>
      <c r="AC215" s="233"/>
      <c r="AD215" s="233"/>
      <c r="AE215" s="233"/>
      <c r="AF215" s="233"/>
    </row>
    <row r="216" spans="21:32" x14ac:dyDescent="0.25">
      <c r="U216" s="233"/>
      <c r="V216" s="233"/>
      <c r="W216" s="233"/>
      <c r="X216" s="233"/>
      <c r="Y216" s="233"/>
      <c r="Z216" s="233"/>
      <c r="AA216" s="233"/>
      <c r="AB216" s="233"/>
      <c r="AC216" s="233"/>
      <c r="AD216" s="233"/>
      <c r="AE216" s="233"/>
      <c r="AF216" s="233"/>
    </row>
    <row r="217" spans="21:32" x14ac:dyDescent="0.25">
      <c r="U217" s="233"/>
      <c r="V217" s="233"/>
      <c r="W217" s="233"/>
      <c r="X217" s="233"/>
      <c r="Y217" s="233"/>
      <c r="Z217" s="233"/>
      <c r="AA217" s="233"/>
      <c r="AB217" s="233"/>
      <c r="AC217" s="233"/>
      <c r="AD217" s="233"/>
      <c r="AE217" s="233"/>
      <c r="AF217" s="233"/>
    </row>
    <row r="218" spans="21:32" x14ac:dyDescent="0.25">
      <c r="U218" s="233"/>
      <c r="V218" s="233"/>
      <c r="W218" s="233"/>
      <c r="X218" s="233"/>
      <c r="Y218" s="233"/>
      <c r="Z218" s="233"/>
      <c r="AA218" s="233"/>
      <c r="AB218" s="233"/>
      <c r="AC218" s="233"/>
      <c r="AD218" s="233"/>
      <c r="AE218" s="233"/>
      <c r="AF218" s="233"/>
    </row>
    <row r="219" spans="21:32" x14ac:dyDescent="0.25">
      <c r="U219" s="233"/>
      <c r="V219" s="233"/>
      <c r="W219" s="233"/>
      <c r="X219" s="233"/>
      <c r="Y219" s="233"/>
      <c r="Z219" s="233"/>
      <c r="AA219" s="233"/>
      <c r="AB219" s="233"/>
      <c r="AC219" s="233"/>
      <c r="AD219" s="233"/>
      <c r="AE219" s="233"/>
      <c r="AF219" s="233"/>
    </row>
    <row r="220" spans="21:32" x14ac:dyDescent="0.25">
      <c r="U220" s="233"/>
      <c r="V220" s="233"/>
      <c r="W220" s="233"/>
      <c r="X220" s="233"/>
      <c r="Y220" s="233"/>
      <c r="Z220" s="233"/>
      <c r="AA220" s="233"/>
      <c r="AB220" s="233"/>
      <c r="AC220" s="233"/>
      <c r="AD220" s="233"/>
      <c r="AE220" s="233"/>
      <c r="AF220" s="233"/>
    </row>
    <row r="221" spans="21:32" x14ac:dyDescent="0.25">
      <c r="U221" s="233"/>
      <c r="V221" s="233"/>
      <c r="W221" s="233"/>
      <c r="X221" s="233"/>
      <c r="Y221" s="233"/>
      <c r="Z221" s="233"/>
      <c r="AA221" s="233"/>
      <c r="AB221" s="233"/>
      <c r="AC221" s="233"/>
      <c r="AD221" s="233"/>
      <c r="AE221" s="233"/>
      <c r="AF221" s="233"/>
    </row>
    <row r="222" spans="21:32" x14ac:dyDescent="0.25">
      <c r="U222" s="233"/>
      <c r="V222" s="233"/>
      <c r="W222" s="233"/>
      <c r="X222" s="233"/>
      <c r="Y222" s="233"/>
      <c r="Z222" s="233"/>
      <c r="AA222" s="233"/>
      <c r="AB222" s="233"/>
      <c r="AC222" s="233"/>
      <c r="AD222" s="233"/>
      <c r="AE222" s="233"/>
      <c r="AF222" s="233"/>
    </row>
    <row r="223" spans="21:32" x14ac:dyDescent="0.25">
      <c r="U223" s="233"/>
      <c r="V223" s="233"/>
      <c r="W223" s="233"/>
      <c r="X223" s="233"/>
      <c r="Y223" s="233"/>
      <c r="Z223" s="233"/>
      <c r="AA223" s="233"/>
      <c r="AB223" s="233"/>
      <c r="AC223" s="233"/>
      <c r="AD223" s="233"/>
      <c r="AE223" s="233"/>
      <c r="AF223" s="233"/>
    </row>
    <row r="224" spans="21:32" x14ac:dyDescent="0.25">
      <c r="U224" s="233"/>
      <c r="V224" s="233"/>
      <c r="W224" s="233"/>
      <c r="X224" s="233"/>
      <c r="Y224" s="233"/>
      <c r="Z224" s="233"/>
      <c r="AA224" s="233"/>
      <c r="AB224" s="233"/>
      <c r="AC224" s="233"/>
      <c r="AD224" s="233"/>
      <c r="AE224" s="233"/>
      <c r="AF224" s="233"/>
    </row>
    <row r="225" spans="21:32" x14ac:dyDescent="0.25">
      <c r="U225" s="233"/>
      <c r="V225" s="233"/>
      <c r="W225" s="233"/>
      <c r="X225" s="233"/>
      <c r="Y225" s="233"/>
      <c r="Z225" s="233"/>
      <c r="AA225" s="233"/>
      <c r="AB225" s="233"/>
      <c r="AC225" s="233"/>
      <c r="AD225" s="233"/>
      <c r="AE225" s="233"/>
      <c r="AF225" s="233"/>
    </row>
    <row r="226" spans="21:32" x14ac:dyDescent="0.25">
      <c r="U226" s="233"/>
      <c r="V226" s="233"/>
      <c r="W226" s="233"/>
      <c r="X226" s="233"/>
      <c r="Y226" s="233"/>
      <c r="Z226" s="233"/>
      <c r="AA226" s="233"/>
      <c r="AB226" s="233"/>
      <c r="AC226" s="233"/>
      <c r="AD226" s="233"/>
      <c r="AE226" s="233"/>
      <c r="AF226" s="233"/>
    </row>
    <row r="227" spans="21:32" x14ac:dyDescent="0.25">
      <c r="U227" s="233"/>
      <c r="V227" s="233"/>
      <c r="W227" s="233"/>
      <c r="X227" s="233"/>
      <c r="Y227" s="233"/>
      <c r="Z227" s="233"/>
      <c r="AA227" s="233"/>
      <c r="AB227" s="233"/>
      <c r="AC227" s="233"/>
      <c r="AD227" s="233"/>
      <c r="AE227" s="233"/>
      <c r="AF227" s="233"/>
    </row>
    <row r="228" spans="21:32" x14ac:dyDescent="0.25">
      <c r="U228" s="233"/>
      <c r="V228" s="233"/>
      <c r="W228" s="233"/>
      <c r="X228" s="233"/>
      <c r="Y228" s="233"/>
      <c r="Z228" s="233"/>
      <c r="AA228" s="233"/>
      <c r="AB228" s="233"/>
      <c r="AC228" s="233"/>
      <c r="AD228" s="233"/>
      <c r="AE228" s="233"/>
      <c r="AF228" s="233"/>
    </row>
    <row r="229" spans="21:32" x14ac:dyDescent="0.25">
      <c r="U229" s="233"/>
      <c r="V229" s="233"/>
      <c r="W229" s="233"/>
      <c r="X229" s="233"/>
      <c r="Y229" s="233"/>
      <c r="Z229" s="233"/>
      <c r="AA229" s="233"/>
      <c r="AB229" s="233"/>
      <c r="AC229" s="233"/>
      <c r="AD229" s="233"/>
      <c r="AE229" s="233"/>
      <c r="AF229" s="233"/>
    </row>
    <row r="230" spans="21:32" x14ac:dyDescent="0.25">
      <c r="U230" s="233"/>
      <c r="V230" s="233"/>
      <c r="W230" s="233"/>
      <c r="X230" s="233"/>
      <c r="Y230" s="233"/>
      <c r="Z230" s="233"/>
      <c r="AA230" s="233"/>
      <c r="AB230" s="233"/>
      <c r="AC230" s="233"/>
      <c r="AD230" s="233"/>
      <c r="AE230" s="233"/>
      <c r="AF230" s="233"/>
    </row>
    <row r="231" spans="21:32" x14ac:dyDescent="0.25">
      <c r="U231" s="233"/>
      <c r="V231" s="233"/>
      <c r="W231" s="233"/>
      <c r="X231" s="233"/>
      <c r="Y231" s="233"/>
      <c r="Z231" s="233"/>
      <c r="AA231" s="233"/>
      <c r="AB231" s="233"/>
      <c r="AC231" s="233"/>
      <c r="AD231" s="233"/>
      <c r="AE231" s="233"/>
      <c r="AF231" s="233"/>
    </row>
    <row r="232" spans="21:32" x14ac:dyDescent="0.25">
      <c r="U232" s="233"/>
      <c r="V232" s="233"/>
      <c r="W232" s="233"/>
      <c r="X232" s="233"/>
      <c r="Y232" s="233"/>
      <c r="Z232" s="233"/>
      <c r="AA232" s="233"/>
      <c r="AB232" s="233"/>
      <c r="AC232" s="233"/>
      <c r="AD232" s="233"/>
      <c r="AE232" s="233"/>
      <c r="AF232" s="233"/>
    </row>
    <row r="233" spans="21:32" x14ac:dyDescent="0.25">
      <c r="U233" s="233"/>
      <c r="V233" s="233"/>
      <c r="W233" s="233"/>
      <c r="X233" s="233"/>
      <c r="Y233" s="233"/>
      <c r="Z233" s="233"/>
      <c r="AA233" s="233"/>
      <c r="AB233" s="233"/>
      <c r="AC233" s="233"/>
      <c r="AD233" s="233"/>
      <c r="AE233" s="233"/>
      <c r="AF233" s="233"/>
    </row>
    <row r="234" spans="21:32" x14ac:dyDescent="0.25">
      <c r="U234" s="233"/>
      <c r="V234" s="233"/>
      <c r="W234" s="233"/>
      <c r="X234" s="233"/>
      <c r="Y234" s="233"/>
      <c r="Z234" s="233"/>
      <c r="AA234" s="233"/>
      <c r="AB234" s="233"/>
      <c r="AC234" s="233"/>
      <c r="AD234" s="233"/>
      <c r="AE234" s="233"/>
      <c r="AF234" s="233"/>
    </row>
    <row r="235" spans="21:32" x14ac:dyDescent="0.25">
      <c r="U235" s="233"/>
      <c r="V235" s="233"/>
      <c r="W235" s="233"/>
      <c r="X235" s="233"/>
      <c r="Y235" s="233"/>
      <c r="Z235" s="233"/>
      <c r="AA235" s="233"/>
      <c r="AB235" s="233"/>
      <c r="AC235" s="233"/>
      <c r="AD235" s="233"/>
      <c r="AE235" s="233"/>
      <c r="AF235" s="233"/>
    </row>
    <row r="236" spans="21:32" x14ac:dyDescent="0.25">
      <c r="U236" s="233"/>
      <c r="V236" s="233"/>
      <c r="W236" s="233"/>
      <c r="X236" s="233"/>
      <c r="Y236" s="233"/>
      <c r="Z236" s="233"/>
      <c r="AA236" s="233"/>
      <c r="AB236" s="233"/>
      <c r="AC236" s="233"/>
      <c r="AD236" s="233"/>
      <c r="AE236" s="233"/>
      <c r="AF236" s="233"/>
    </row>
    <row r="237" spans="21:32" x14ac:dyDescent="0.25">
      <c r="U237" s="233"/>
      <c r="V237" s="233"/>
      <c r="W237" s="233"/>
      <c r="X237" s="233"/>
      <c r="Y237" s="233"/>
      <c r="Z237" s="233"/>
      <c r="AA237" s="233"/>
      <c r="AB237" s="233"/>
      <c r="AC237" s="233"/>
      <c r="AD237" s="233"/>
      <c r="AE237" s="233"/>
      <c r="AF237" s="233"/>
    </row>
    <row r="238" spans="21:32" x14ac:dyDescent="0.25">
      <c r="U238" s="233"/>
      <c r="V238" s="233"/>
      <c r="W238" s="233"/>
      <c r="X238" s="233"/>
      <c r="Y238" s="233"/>
      <c r="Z238" s="233"/>
      <c r="AA238" s="233"/>
      <c r="AB238" s="233"/>
      <c r="AC238" s="233"/>
      <c r="AD238" s="233"/>
      <c r="AE238" s="233"/>
      <c r="AF238" s="233"/>
    </row>
    <row r="239" spans="21:32" x14ac:dyDescent="0.25">
      <c r="U239" s="233"/>
      <c r="V239" s="233"/>
      <c r="W239" s="233"/>
      <c r="X239" s="233"/>
      <c r="Y239" s="233"/>
      <c r="Z239" s="233"/>
      <c r="AA239" s="233"/>
      <c r="AB239" s="233"/>
      <c r="AC239" s="233"/>
      <c r="AD239" s="233"/>
      <c r="AE239" s="233"/>
      <c r="AF239" s="233"/>
    </row>
    <row r="240" spans="21:32" x14ac:dyDescent="0.25">
      <c r="U240" s="233"/>
      <c r="V240" s="233"/>
      <c r="W240" s="233"/>
      <c r="X240" s="233"/>
      <c r="Y240" s="233"/>
      <c r="Z240" s="233"/>
      <c r="AA240" s="233"/>
      <c r="AB240" s="233"/>
      <c r="AC240" s="233"/>
      <c r="AD240" s="233"/>
      <c r="AE240" s="233"/>
      <c r="AF240" s="233"/>
    </row>
    <row r="241" spans="21:32" x14ac:dyDescent="0.25">
      <c r="U241" s="233"/>
      <c r="V241" s="233"/>
      <c r="W241" s="233"/>
      <c r="X241" s="233"/>
      <c r="Y241" s="233"/>
      <c r="Z241" s="233"/>
      <c r="AA241" s="233"/>
      <c r="AB241" s="233"/>
      <c r="AC241" s="233"/>
      <c r="AD241" s="233"/>
      <c r="AE241" s="233"/>
      <c r="AF241" s="233"/>
    </row>
    <row r="242" spans="21:32" x14ac:dyDescent="0.25">
      <c r="U242" s="233"/>
      <c r="V242" s="233"/>
      <c r="W242" s="233"/>
      <c r="X242" s="233"/>
      <c r="Y242" s="233"/>
      <c r="Z242" s="233"/>
      <c r="AA242" s="233"/>
      <c r="AB242" s="233"/>
      <c r="AC242" s="233"/>
      <c r="AD242" s="233"/>
      <c r="AE242" s="233"/>
      <c r="AF242" s="233"/>
    </row>
    <row r="243" spans="21:32" x14ac:dyDescent="0.25">
      <c r="U243" s="233"/>
      <c r="V243" s="233"/>
      <c r="W243" s="233"/>
      <c r="X243" s="233"/>
      <c r="Y243" s="233"/>
      <c r="Z243" s="233"/>
      <c r="AA243" s="233"/>
      <c r="AB243" s="233"/>
      <c r="AC243" s="233"/>
      <c r="AD243" s="233"/>
      <c r="AE243" s="233"/>
      <c r="AF243" s="233"/>
    </row>
    <row r="244" spans="21:32" x14ac:dyDescent="0.25">
      <c r="U244" s="233"/>
      <c r="V244" s="233"/>
      <c r="W244" s="233"/>
      <c r="X244" s="233"/>
      <c r="Y244" s="233"/>
      <c r="Z244" s="233"/>
      <c r="AA244" s="233"/>
      <c r="AB244" s="233"/>
      <c r="AC244" s="233"/>
      <c r="AD244" s="233"/>
      <c r="AE244" s="233"/>
      <c r="AF244" s="233"/>
    </row>
    <row r="245" spans="21:32" x14ac:dyDescent="0.25">
      <c r="U245" s="233"/>
      <c r="V245" s="233"/>
      <c r="W245" s="233"/>
      <c r="X245" s="233"/>
      <c r="Y245" s="233"/>
      <c r="Z245" s="233"/>
      <c r="AA245" s="233"/>
      <c r="AB245" s="233"/>
      <c r="AC245" s="233"/>
      <c r="AD245" s="233"/>
      <c r="AE245" s="233"/>
      <c r="AF245" s="233"/>
    </row>
    <row r="246" spans="21:32" x14ac:dyDescent="0.25">
      <c r="U246" s="233"/>
      <c r="V246" s="233"/>
      <c r="W246" s="233"/>
      <c r="X246" s="233"/>
      <c r="Y246" s="233"/>
      <c r="Z246" s="233"/>
      <c r="AA246" s="233"/>
      <c r="AB246" s="233"/>
      <c r="AC246" s="233"/>
      <c r="AD246" s="233"/>
      <c r="AE246" s="233"/>
      <c r="AF246" s="233"/>
    </row>
    <row r="247" spans="21:32" x14ac:dyDescent="0.25">
      <c r="U247" s="233"/>
      <c r="V247" s="233"/>
      <c r="W247" s="233"/>
      <c r="X247" s="233"/>
      <c r="Y247" s="233"/>
      <c r="Z247" s="233"/>
      <c r="AA247" s="233"/>
      <c r="AB247" s="233"/>
      <c r="AC247" s="233"/>
      <c r="AD247" s="233"/>
      <c r="AE247" s="233"/>
      <c r="AF247" s="233"/>
    </row>
    <row r="248" spans="21:32" x14ac:dyDescent="0.25">
      <c r="U248" s="233"/>
      <c r="V248" s="233"/>
      <c r="W248" s="233"/>
      <c r="X248" s="233"/>
      <c r="Y248" s="233"/>
      <c r="Z248" s="233"/>
      <c r="AA248" s="233"/>
      <c r="AB248" s="233"/>
      <c r="AC248" s="233"/>
      <c r="AD248" s="233"/>
      <c r="AE248" s="233"/>
      <c r="AF248" s="233"/>
    </row>
    <row r="249" spans="21:32" x14ac:dyDescent="0.25">
      <c r="U249" s="233"/>
      <c r="V249" s="233"/>
      <c r="W249" s="233"/>
      <c r="X249" s="233"/>
      <c r="Y249" s="233"/>
      <c r="Z249" s="233"/>
      <c r="AA249" s="233"/>
      <c r="AB249" s="233"/>
      <c r="AC249" s="233"/>
      <c r="AD249" s="233"/>
      <c r="AE249" s="233"/>
      <c r="AF249" s="233"/>
    </row>
    <row r="250" spans="21:32" x14ac:dyDescent="0.25">
      <c r="U250" s="233"/>
      <c r="V250" s="233"/>
      <c r="W250" s="233"/>
      <c r="X250" s="233"/>
      <c r="Y250" s="233"/>
      <c r="Z250" s="233"/>
      <c r="AA250" s="233"/>
      <c r="AB250" s="233"/>
      <c r="AC250" s="233"/>
      <c r="AD250" s="233"/>
      <c r="AE250" s="233"/>
      <c r="AF250" s="233"/>
    </row>
    <row r="251" spans="21:32" x14ac:dyDescent="0.25">
      <c r="U251" s="233"/>
      <c r="V251" s="233"/>
      <c r="W251" s="233"/>
      <c r="X251" s="233"/>
      <c r="Y251" s="233"/>
      <c r="Z251" s="233"/>
      <c r="AA251" s="233"/>
      <c r="AB251" s="233"/>
      <c r="AC251" s="233"/>
      <c r="AD251" s="233"/>
      <c r="AE251" s="233"/>
      <c r="AF251" s="233"/>
    </row>
    <row r="252" spans="21:32" x14ac:dyDescent="0.25">
      <c r="U252" s="233"/>
      <c r="V252" s="233"/>
      <c r="W252" s="233"/>
      <c r="X252" s="233"/>
      <c r="Y252" s="233"/>
      <c r="Z252" s="233"/>
      <c r="AA252" s="233"/>
      <c r="AB252" s="233"/>
      <c r="AC252" s="233"/>
      <c r="AD252" s="233"/>
      <c r="AE252" s="233"/>
      <c r="AF252" s="233"/>
    </row>
    <row r="253" spans="21:32" x14ac:dyDescent="0.25">
      <c r="U253" s="233"/>
      <c r="V253" s="233"/>
      <c r="W253" s="233"/>
      <c r="X253" s="233"/>
      <c r="Y253" s="233"/>
      <c r="Z253" s="233"/>
      <c r="AA253" s="233"/>
      <c r="AB253" s="233"/>
      <c r="AC253" s="233"/>
      <c r="AD253" s="233"/>
      <c r="AE253" s="233"/>
      <c r="AF253" s="233"/>
    </row>
    <row r="254" spans="21:32" x14ac:dyDescent="0.25">
      <c r="U254" s="233"/>
      <c r="V254" s="233"/>
      <c r="W254" s="233"/>
      <c r="X254" s="233"/>
      <c r="Y254" s="233"/>
      <c r="Z254" s="233"/>
      <c r="AA254" s="233"/>
      <c r="AB254" s="233"/>
      <c r="AC254" s="233"/>
      <c r="AD254" s="233"/>
      <c r="AE254" s="233"/>
      <c r="AF254" s="233"/>
    </row>
    <row r="255" spans="21:32" x14ac:dyDescent="0.25">
      <c r="U255" s="233"/>
      <c r="V255" s="233"/>
      <c r="W255" s="233"/>
      <c r="X255" s="233"/>
      <c r="Y255" s="233"/>
      <c r="Z255" s="233"/>
      <c r="AA255" s="233"/>
      <c r="AB255" s="233"/>
      <c r="AC255" s="233"/>
      <c r="AD255" s="233"/>
      <c r="AE255" s="233"/>
      <c r="AF255" s="233"/>
    </row>
    <row r="256" spans="21:32" x14ac:dyDescent="0.25">
      <c r="U256" s="233"/>
      <c r="V256" s="233"/>
      <c r="W256" s="233"/>
      <c r="X256" s="233"/>
      <c r="Y256" s="233"/>
      <c r="Z256" s="233"/>
      <c r="AA256" s="233"/>
      <c r="AB256" s="233"/>
      <c r="AC256" s="233"/>
      <c r="AD256" s="233"/>
      <c r="AE256" s="233"/>
      <c r="AF256" s="233"/>
    </row>
    <row r="257" spans="21:32" x14ac:dyDescent="0.25">
      <c r="U257" s="233"/>
      <c r="V257" s="233"/>
      <c r="W257" s="233"/>
      <c r="X257" s="233"/>
      <c r="Y257" s="233"/>
      <c r="Z257" s="233"/>
      <c r="AA257" s="233"/>
      <c r="AB257" s="233"/>
      <c r="AC257" s="233"/>
      <c r="AD257" s="233"/>
      <c r="AE257" s="233"/>
      <c r="AF257" s="233"/>
    </row>
    <row r="258" spans="21:32" x14ac:dyDescent="0.25">
      <c r="U258" s="233"/>
      <c r="V258" s="233"/>
      <c r="W258" s="233"/>
      <c r="X258" s="233"/>
      <c r="Y258" s="233"/>
      <c r="Z258" s="233"/>
      <c r="AA258" s="233"/>
      <c r="AB258" s="233"/>
      <c r="AC258" s="233"/>
      <c r="AD258" s="233"/>
      <c r="AE258" s="233"/>
      <c r="AF258" s="233"/>
    </row>
    <row r="259" spans="21:32" x14ac:dyDescent="0.25">
      <c r="U259" s="233"/>
      <c r="V259" s="233"/>
      <c r="W259" s="233"/>
      <c r="X259" s="233"/>
      <c r="Y259" s="233"/>
      <c r="Z259" s="233"/>
      <c r="AA259" s="233"/>
      <c r="AB259" s="233"/>
      <c r="AC259" s="233"/>
      <c r="AD259" s="233"/>
      <c r="AE259" s="233"/>
      <c r="AF259" s="233"/>
    </row>
    <row r="260" spans="21:32" x14ac:dyDescent="0.25">
      <c r="U260" s="233"/>
      <c r="V260" s="233"/>
      <c r="W260" s="233"/>
      <c r="X260" s="233"/>
      <c r="Y260" s="233"/>
      <c r="Z260" s="233"/>
      <c r="AA260" s="233"/>
      <c r="AB260" s="233"/>
      <c r="AC260" s="233"/>
      <c r="AD260" s="233"/>
      <c r="AE260" s="233"/>
      <c r="AF260" s="233"/>
    </row>
    <row r="261" spans="21:32" x14ac:dyDescent="0.25">
      <c r="U261" s="233"/>
      <c r="V261" s="233"/>
      <c r="W261" s="233"/>
      <c r="X261" s="233"/>
      <c r="Y261" s="233"/>
      <c r="Z261" s="233"/>
      <c r="AA261" s="233"/>
      <c r="AB261" s="233"/>
      <c r="AC261" s="233"/>
      <c r="AD261" s="233"/>
      <c r="AE261" s="233"/>
      <c r="AF261" s="233"/>
    </row>
    <row r="262" spans="21:32" x14ac:dyDescent="0.25">
      <c r="U262" s="233"/>
      <c r="V262" s="233"/>
      <c r="W262" s="233"/>
      <c r="X262" s="233"/>
      <c r="Y262" s="233"/>
      <c r="Z262" s="233"/>
      <c r="AA262" s="233"/>
      <c r="AB262" s="233"/>
      <c r="AC262" s="233"/>
      <c r="AD262" s="233"/>
      <c r="AE262" s="233"/>
      <c r="AF262" s="233"/>
    </row>
    <row r="263" spans="21:32" x14ac:dyDescent="0.25">
      <c r="U263" s="233"/>
      <c r="V263" s="233"/>
      <c r="W263" s="233"/>
      <c r="X263" s="233"/>
      <c r="Y263" s="233"/>
      <c r="Z263" s="233"/>
      <c r="AA263" s="233"/>
      <c r="AB263" s="233"/>
      <c r="AC263" s="233"/>
      <c r="AD263" s="233"/>
      <c r="AE263" s="233"/>
      <c r="AF263" s="233"/>
    </row>
    <row r="264" spans="21:32" x14ac:dyDescent="0.25">
      <c r="U264" s="233"/>
      <c r="V264" s="233"/>
      <c r="W264" s="233"/>
      <c r="X264" s="233"/>
      <c r="Y264" s="233"/>
      <c r="Z264" s="233"/>
      <c r="AA264" s="233"/>
      <c r="AB264" s="233"/>
      <c r="AC264" s="233"/>
      <c r="AD264" s="233"/>
      <c r="AE264" s="233"/>
      <c r="AF264" s="233"/>
    </row>
    <row r="265" spans="21:32" x14ac:dyDescent="0.25">
      <c r="U265" s="233"/>
      <c r="V265" s="233"/>
      <c r="W265" s="233"/>
      <c r="X265" s="233"/>
      <c r="Y265" s="233"/>
      <c r="Z265" s="233"/>
      <c r="AA265" s="233"/>
      <c r="AB265" s="233"/>
      <c r="AC265" s="233"/>
      <c r="AD265" s="233"/>
      <c r="AE265" s="233"/>
      <c r="AF265" s="233"/>
    </row>
    <row r="266" spans="21:32" x14ac:dyDescent="0.25">
      <c r="U266" s="233"/>
      <c r="V266" s="233"/>
      <c r="W266" s="233"/>
      <c r="X266" s="233"/>
      <c r="Y266" s="233"/>
      <c r="Z266" s="233"/>
      <c r="AA266" s="233"/>
      <c r="AB266" s="233"/>
      <c r="AC266" s="233"/>
      <c r="AD266" s="233"/>
      <c r="AE266" s="233"/>
      <c r="AF266" s="233"/>
    </row>
    <row r="267" spans="21:32" x14ac:dyDescent="0.25">
      <c r="U267" s="233"/>
      <c r="V267" s="233"/>
      <c r="W267" s="233"/>
      <c r="X267" s="233"/>
      <c r="Y267" s="233"/>
      <c r="Z267" s="233"/>
      <c r="AA267" s="233"/>
      <c r="AB267" s="233"/>
      <c r="AC267" s="233"/>
      <c r="AD267" s="233"/>
      <c r="AE267" s="233"/>
      <c r="AF267" s="233"/>
    </row>
    <row r="268" spans="21:32" x14ac:dyDescent="0.25">
      <c r="U268" s="233"/>
      <c r="V268" s="233"/>
      <c r="W268" s="233"/>
      <c r="X268" s="233"/>
      <c r="Y268" s="233"/>
      <c r="Z268" s="233"/>
      <c r="AA268" s="233"/>
      <c r="AB268" s="233"/>
      <c r="AC268" s="233"/>
      <c r="AD268" s="233"/>
      <c r="AE268" s="233"/>
      <c r="AF268" s="233"/>
    </row>
    <row r="269" spans="21:32" x14ac:dyDescent="0.25">
      <c r="U269" s="233"/>
      <c r="V269" s="233"/>
      <c r="W269" s="233"/>
      <c r="X269" s="233"/>
      <c r="Y269" s="233"/>
      <c r="Z269" s="233"/>
      <c r="AA269" s="233"/>
      <c r="AB269" s="233"/>
      <c r="AC269" s="233"/>
      <c r="AD269" s="233"/>
      <c r="AE269" s="233"/>
      <c r="AF269" s="233"/>
    </row>
    <row r="270" spans="21:32" x14ac:dyDescent="0.25">
      <c r="U270" s="233"/>
      <c r="V270" s="233"/>
      <c r="W270" s="233"/>
      <c r="X270" s="233"/>
      <c r="Y270" s="233"/>
      <c r="Z270" s="233"/>
      <c r="AA270" s="233"/>
      <c r="AB270" s="233"/>
      <c r="AC270" s="233"/>
      <c r="AD270" s="233"/>
      <c r="AE270" s="233"/>
      <c r="AF270" s="233"/>
    </row>
    <row r="271" spans="21:32" x14ac:dyDescent="0.25">
      <c r="U271" s="233"/>
      <c r="V271" s="233"/>
      <c r="W271" s="233"/>
      <c r="X271" s="233"/>
      <c r="Y271" s="233"/>
      <c r="Z271" s="233"/>
      <c r="AA271" s="233"/>
      <c r="AB271" s="233"/>
      <c r="AC271" s="233"/>
      <c r="AD271" s="233"/>
      <c r="AE271" s="233"/>
      <c r="AF271" s="233"/>
    </row>
    <row r="272" spans="21:32" x14ac:dyDescent="0.25">
      <c r="U272" s="233"/>
      <c r="V272" s="233"/>
      <c r="W272" s="233"/>
      <c r="X272" s="233"/>
      <c r="Y272" s="233"/>
      <c r="Z272" s="233"/>
      <c r="AA272" s="233"/>
      <c r="AB272" s="233"/>
      <c r="AC272" s="233"/>
      <c r="AD272" s="233"/>
      <c r="AE272" s="233"/>
      <c r="AF272" s="233"/>
    </row>
    <row r="273" spans="21:32" x14ac:dyDescent="0.25">
      <c r="U273" s="233"/>
      <c r="V273" s="233"/>
      <c r="W273" s="233"/>
      <c r="X273" s="233"/>
      <c r="Y273" s="233"/>
      <c r="Z273" s="233"/>
      <c r="AA273" s="233"/>
      <c r="AB273" s="233"/>
      <c r="AC273" s="233"/>
      <c r="AD273" s="233"/>
      <c r="AE273" s="233"/>
      <c r="AF273" s="233"/>
    </row>
    <row r="274" spans="21:32" x14ac:dyDescent="0.25">
      <c r="U274" s="233"/>
      <c r="V274" s="233"/>
      <c r="W274" s="233"/>
      <c r="X274" s="233"/>
      <c r="Y274" s="233"/>
      <c r="Z274" s="233"/>
      <c r="AA274" s="233"/>
      <c r="AB274" s="233"/>
      <c r="AC274" s="233"/>
      <c r="AD274" s="233"/>
      <c r="AE274" s="233"/>
      <c r="AF274" s="233"/>
    </row>
    <row r="275" spans="21:32" x14ac:dyDescent="0.25">
      <c r="U275" s="233"/>
      <c r="V275" s="233"/>
      <c r="W275" s="233"/>
      <c r="X275" s="233"/>
      <c r="Y275" s="233"/>
      <c r="Z275" s="233"/>
      <c r="AA275" s="233"/>
      <c r="AB275" s="233"/>
      <c r="AC275" s="233"/>
      <c r="AD275" s="233"/>
      <c r="AE275" s="233"/>
      <c r="AF275" s="233"/>
    </row>
    <row r="276" spans="21:32" x14ac:dyDescent="0.25">
      <c r="U276" s="233"/>
      <c r="V276" s="233"/>
      <c r="W276" s="233"/>
      <c r="X276" s="233"/>
      <c r="Y276" s="233"/>
      <c r="Z276" s="233"/>
      <c r="AA276" s="233"/>
      <c r="AB276" s="233"/>
      <c r="AC276" s="233"/>
      <c r="AD276" s="233"/>
      <c r="AE276" s="233"/>
      <c r="AF276" s="233"/>
    </row>
    <row r="277" spans="21:32" x14ac:dyDescent="0.25">
      <c r="U277" s="233"/>
      <c r="V277" s="233"/>
      <c r="W277" s="233"/>
      <c r="X277" s="233"/>
      <c r="Y277" s="233"/>
      <c r="Z277" s="233"/>
      <c r="AA277" s="233"/>
      <c r="AB277" s="233"/>
      <c r="AC277" s="233"/>
      <c r="AD277" s="233"/>
      <c r="AE277" s="233"/>
      <c r="AF277" s="233"/>
    </row>
    <row r="278" spans="21:32" x14ac:dyDescent="0.25">
      <c r="U278" s="233"/>
      <c r="V278" s="233"/>
      <c r="W278" s="233"/>
      <c r="X278" s="233"/>
      <c r="Y278" s="233"/>
      <c r="Z278" s="233"/>
      <c r="AA278" s="233"/>
      <c r="AB278" s="233"/>
      <c r="AC278" s="233"/>
      <c r="AD278" s="233"/>
      <c r="AE278" s="233"/>
      <c r="AF278" s="233"/>
    </row>
    <row r="279" spans="21:32" x14ac:dyDescent="0.25">
      <c r="U279" s="233"/>
      <c r="V279" s="233"/>
      <c r="W279" s="233"/>
      <c r="X279" s="233"/>
      <c r="Y279" s="233"/>
      <c r="Z279" s="233"/>
      <c r="AA279" s="233"/>
      <c r="AB279" s="233"/>
      <c r="AC279" s="233"/>
      <c r="AD279" s="233"/>
      <c r="AE279" s="233"/>
      <c r="AF279" s="233"/>
    </row>
    <row r="280" spans="21:32" x14ac:dyDescent="0.25">
      <c r="U280" s="233"/>
      <c r="V280" s="233"/>
      <c r="W280" s="233"/>
      <c r="X280" s="233"/>
      <c r="Y280" s="233"/>
      <c r="Z280" s="233"/>
      <c r="AA280" s="233"/>
      <c r="AB280" s="233"/>
      <c r="AC280" s="233"/>
      <c r="AD280" s="233"/>
      <c r="AE280" s="233"/>
      <c r="AF280" s="233"/>
    </row>
    <row r="281" spans="21:32" x14ac:dyDescent="0.25">
      <c r="U281" s="233"/>
      <c r="V281" s="233"/>
      <c r="W281" s="233"/>
      <c r="X281" s="233"/>
      <c r="Y281" s="233"/>
      <c r="Z281" s="233"/>
      <c r="AA281" s="233"/>
      <c r="AB281" s="233"/>
      <c r="AC281" s="233"/>
      <c r="AD281" s="233"/>
      <c r="AE281" s="233"/>
      <c r="AF281" s="233"/>
    </row>
    <row r="282" spans="21:32" x14ac:dyDescent="0.25">
      <c r="U282" s="233"/>
      <c r="V282" s="233"/>
      <c r="W282" s="233"/>
      <c r="X282" s="233"/>
      <c r="Y282" s="233"/>
      <c r="Z282" s="233"/>
      <c r="AA282" s="233"/>
      <c r="AB282" s="233"/>
      <c r="AC282" s="233"/>
      <c r="AD282" s="233"/>
      <c r="AE282" s="233"/>
      <c r="AF282" s="233"/>
    </row>
    <row r="283" spans="21:32" x14ac:dyDescent="0.25">
      <c r="U283" s="233"/>
      <c r="V283" s="233"/>
      <c r="W283" s="233"/>
      <c r="X283" s="233"/>
      <c r="Y283" s="233"/>
      <c r="Z283" s="233"/>
      <c r="AA283" s="233"/>
      <c r="AB283" s="233"/>
      <c r="AC283" s="233"/>
      <c r="AD283" s="233"/>
      <c r="AE283" s="233"/>
      <c r="AF283" s="233"/>
    </row>
    <row r="284" spans="21:32" x14ac:dyDescent="0.25">
      <c r="U284" s="233"/>
      <c r="V284" s="233"/>
      <c r="W284" s="233"/>
      <c r="X284" s="233"/>
      <c r="Y284" s="233"/>
      <c r="Z284" s="233"/>
      <c r="AA284" s="233"/>
      <c r="AB284" s="233"/>
      <c r="AC284" s="233"/>
      <c r="AD284" s="233"/>
      <c r="AE284" s="233"/>
      <c r="AF284" s="233"/>
    </row>
    <row r="285" spans="21:32" x14ac:dyDescent="0.25">
      <c r="U285" s="233"/>
      <c r="V285" s="233"/>
      <c r="W285" s="233"/>
      <c r="X285" s="233"/>
      <c r="Y285" s="233"/>
      <c r="Z285" s="233"/>
      <c r="AA285" s="233"/>
      <c r="AB285" s="233"/>
      <c r="AC285" s="233"/>
      <c r="AD285" s="233"/>
      <c r="AE285" s="233"/>
      <c r="AF285" s="233"/>
    </row>
    <row r="286" spans="21:32" x14ac:dyDescent="0.25">
      <c r="U286" s="233"/>
      <c r="V286" s="233"/>
      <c r="W286" s="233"/>
      <c r="X286" s="233"/>
      <c r="Y286" s="233"/>
      <c r="Z286" s="233"/>
      <c r="AA286" s="233"/>
      <c r="AB286" s="233"/>
      <c r="AC286" s="233"/>
      <c r="AD286" s="233"/>
      <c r="AE286" s="233"/>
      <c r="AF286" s="233"/>
    </row>
    <row r="287" spans="21:32" x14ac:dyDescent="0.25">
      <c r="U287" s="233"/>
      <c r="V287" s="233"/>
      <c r="W287" s="233"/>
      <c r="X287" s="233"/>
      <c r="Y287" s="233"/>
      <c r="Z287" s="233"/>
      <c r="AA287" s="233"/>
      <c r="AB287" s="233"/>
      <c r="AC287" s="233"/>
      <c r="AD287" s="233"/>
      <c r="AE287" s="233"/>
      <c r="AF287" s="233"/>
    </row>
    <row r="288" spans="21:32" x14ac:dyDescent="0.25">
      <c r="U288" s="233"/>
      <c r="V288" s="233"/>
      <c r="W288" s="233"/>
      <c r="X288" s="233"/>
      <c r="Y288" s="233"/>
      <c r="Z288" s="233"/>
      <c r="AA288" s="233"/>
      <c r="AB288" s="233"/>
      <c r="AC288" s="233"/>
      <c r="AD288" s="233"/>
      <c r="AE288" s="233"/>
      <c r="AF288" s="233"/>
    </row>
    <row r="289" spans="21:32" x14ac:dyDescent="0.25">
      <c r="U289" s="233"/>
      <c r="V289" s="233"/>
      <c r="W289" s="233"/>
      <c r="X289" s="233"/>
      <c r="Y289" s="233"/>
      <c r="Z289" s="233"/>
      <c r="AA289" s="233"/>
      <c r="AB289" s="233"/>
      <c r="AC289" s="233"/>
      <c r="AD289" s="233"/>
      <c r="AE289" s="233"/>
      <c r="AF289" s="233"/>
    </row>
    <row r="290" spans="21:32" x14ac:dyDescent="0.25">
      <c r="U290" s="233"/>
      <c r="V290" s="233"/>
      <c r="W290" s="233"/>
      <c r="X290" s="233"/>
      <c r="Y290" s="233"/>
      <c r="Z290" s="233"/>
      <c r="AA290" s="233"/>
      <c r="AB290" s="233"/>
      <c r="AC290" s="233"/>
      <c r="AD290" s="233"/>
      <c r="AE290" s="233"/>
      <c r="AF290" s="233"/>
    </row>
    <row r="291" spans="21:32" x14ac:dyDescent="0.25">
      <c r="U291" s="233"/>
      <c r="V291" s="233"/>
      <c r="W291" s="233"/>
      <c r="X291" s="233"/>
      <c r="Y291" s="233"/>
      <c r="Z291" s="233"/>
      <c r="AA291" s="233"/>
      <c r="AB291" s="233"/>
      <c r="AC291" s="233"/>
      <c r="AD291" s="233"/>
      <c r="AE291" s="233"/>
      <c r="AF291" s="233"/>
    </row>
    <row r="292" spans="21:32" x14ac:dyDescent="0.25">
      <c r="U292" s="233"/>
      <c r="V292" s="233"/>
      <c r="W292" s="233"/>
      <c r="X292" s="233"/>
      <c r="Y292" s="233"/>
      <c r="Z292" s="233"/>
      <c r="AA292" s="233"/>
      <c r="AB292" s="233"/>
      <c r="AC292" s="233"/>
      <c r="AD292" s="233"/>
      <c r="AE292" s="233"/>
      <c r="AF292" s="233"/>
    </row>
    <row r="293" spans="21:32" x14ac:dyDescent="0.25">
      <c r="U293" s="233"/>
      <c r="V293" s="233"/>
      <c r="W293" s="233"/>
      <c r="X293" s="233"/>
      <c r="Y293" s="233"/>
      <c r="Z293" s="233"/>
      <c r="AA293" s="233"/>
      <c r="AB293" s="233"/>
      <c r="AC293" s="233"/>
      <c r="AD293" s="233"/>
      <c r="AE293" s="233"/>
      <c r="AF293" s="233"/>
    </row>
    <row r="294" spans="21:32" x14ac:dyDescent="0.25">
      <c r="U294" s="233"/>
      <c r="V294" s="233"/>
      <c r="W294" s="233"/>
      <c r="X294" s="233"/>
      <c r="Y294" s="233"/>
      <c r="Z294" s="233"/>
      <c r="AA294" s="233"/>
      <c r="AB294" s="233"/>
      <c r="AC294" s="233"/>
      <c r="AD294" s="233"/>
      <c r="AE294" s="233"/>
      <c r="AF294" s="233"/>
    </row>
    <row r="295" spans="21:32" x14ac:dyDescent="0.25">
      <c r="U295" s="233"/>
      <c r="V295" s="233"/>
      <c r="W295" s="233"/>
      <c r="X295" s="233"/>
      <c r="Y295" s="233"/>
      <c r="Z295" s="233"/>
      <c r="AA295" s="233"/>
      <c r="AB295" s="233"/>
      <c r="AC295" s="233"/>
      <c r="AD295" s="233"/>
      <c r="AE295" s="233"/>
      <c r="AF295" s="233"/>
    </row>
    <row r="296" spans="21:32" x14ac:dyDescent="0.25">
      <c r="U296" s="233"/>
      <c r="V296" s="233"/>
      <c r="W296" s="233"/>
      <c r="X296" s="233"/>
      <c r="Y296" s="233"/>
      <c r="Z296" s="233"/>
      <c r="AA296" s="233"/>
      <c r="AB296" s="233"/>
      <c r="AC296" s="233"/>
      <c r="AD296" s="233"/>
      <c r="AE296" s="233"/>
      <c r="AF296" s="233"/>
    </row>
    <row r="297" spans="21:32" x14ac:dyDescent="0.25">
      <c r="U297" s="233"/>
      <c r="V297" s="233"/>
      <c r="W297" s="233"/>
      <c r="X297" s="233"/>
      <c r="Y297" s="233"/>
      <c r="Z297" s="233"/>
      <c r="AA297" s="233"/>
      <c r="AB297" s="233"/>
      <c r="AC297" s="233"/>
      <c r="AD297" s="233"/>
      <c r="AE297" s="233"/>
      <c r="AF297" s="233"/>
    </row>
    <row r="298" spans="21:32" x14ac:dyDescent="0.25">
      <c r="U298" s="233"/>
      <c r="V298" s="233"/>
      <c r="W298" s="233"/>
      <c r="X298" s="233"/>
      <c r="Y298" s="233"/>
      <c r="Z298" s="233"/>
      <c r="AA298" s="233"/>
      <c r="AB298" s="233"/>
      <c r="AC298" s="233"/>
      <c r="AD298" s="233"/>
      <c r="AE298" s="233"/>
      <c r="AF298" s="233"/>
    </row>
    <row r="299" spans="21:32" x14ac:dyDescent="0.25">
      <c r="U299" s="233"/>
      <c r="V299" s="233"/>
      <c r="W299" s="233"/>
      <c r="X299" s="233"/>
      <c r="Y299" s="233"/>
      <c r="Z299" s="233"/>
      <c r="AA299" s="233"/>
      <c r="AB299" s="233"/>
      <c r="AC299" s="233"/>
      <c r="AD299" s="233"/>
      <c r="AE299" s="233"/>
      <c r="AF299" s="233"/>
    </row>
    <row r="300" spans="21:32" x14ac:dyDescent="0.25">
      <c r="U300" s="233"/>
      <c r="V300" s="233"/>
      <c r="W300" s="233"/>
      <c r="X300" s="233"/>
      <c r="Y300" s="233"/>
      <c r="Z300" s="233"/>
      <c r="AA300" s="233"/>
      <c r="AB300" s="233"/>
      <c r="AC300" s="233"/>
      <c r="AD300" s="233"/>
      <c r="AE300" s="233"/>
      <c r="AF300" s="233"/>
    </row>
    <row r="301" spans="21:32" x14ac:dyDescent="0.25">
      <c r="U301" s="233"/>
      <c r="V301" s="233"/>
      <c r="W301" s="233"/>
      <c r="X301" s="233"/>
      <c r="Y301" s="233"/>
      <c r="Z301" s="233"/>
      <c r="AA301" s="233"/>
      <c r="AB301" s="233"/>
      <c r="AC301" s="233"/>
      <c r="AD301" s="233"/>
      <c r="AE301" s="233"/>
      <c r="AF301" s="233"/>
    </row>
    <row r="302" spans="21:32" x14ac:dyDescent="0.25">
      <c r="U302" s="233"/>
      <c r="V302" s="233"/>
      <c r="W302" s="233"/>
      <c r="X302" s="233"/>
      <c r="Y302" s="233"/>
      <c r="Z302" s="233"/>
      <c r="AA302" s="233"/>
      <c r="AB302" s="233"/>
      <c r="AC302" s="233"/>
      <c r="AD302" s="233"/>
      <c r="AE302" s="233"/>
      <c r="AF302" s="233"/>
    </row>
    <row r="303" spans="21:32" x14ac:dyDescent="0.25">
      <c r="U303" s="233"/>
      <c r="V303" s="233"/>
      <c r="W303" s="233"/>
      <c r="X303" s="233"/>
      <c r="Y303" s="233"/>
      <c r="Z303" s="233"/>
      <c r="AA303" s="233"/>
      <c r="AB303" s="233"/>
      <c r="AC303" s="233"/>
      <c r="AD303" s="233"/>
      <c r="AE303" s="233"/>
      <c r="AF303" s="233"/>
    </row>
    <row r="304" spans="21:32" x14ac:dyDescent="0.25">
      <c r="U304" s="233"/>
      <c r="V304" s="233"/>
      <c r="W304" s="233"/>
      <c r="X304" s="233"/>
      <c r="Y304" s="233"/>
      <c r="Z304" s="233"/>
      <c r="AA304" s="233"/>
      <c r="AB304" s="233"/>
      <c r="AC304" s="233"/>
      <c r="AD304" s="233"/>
      <c r="AE304" s="233"/>
      <c r="AF304" s="233"/>
    </row>
    <row r="305" spans="21:32" x14ac:dyDescent="0.25">
      <c r="U305" s="233"/>
      <c r="V305" s="233"/>
      <c r="W305" s="233"/>
      <c r="X305" s="233"/>
      <c r="Y305" s="233"/>
      <c r="Z305" s="233"/>
      <c r="AA305" s="233"/>
      <c r="AB305" s="233"/>
      <c r="AC305" s="233"/>
      <c r="AD305" s="233"/>
      <c r="AE305" s="233"/>
      <c r="AF305" s="233"/>
    </row>
    <row r="306" spans="21:32" x14ac:dyDescent="0.25">
      <c r="U306" s="233"/>
      <c r="V306" s="233"/>
      <c r="W306" s="233"/>
      <c r="X306" s="233"/>
      <c r="Y306" s="233"/>
      <c r="Z306" s="233"/>
      <c r="AA306" s="233"/>
      <c r="AB306" s="233"/>
      <c r="AC306" s="233"/>
      <c r="AD306" s="233"/>
      <c r="AE306" s="233"/>
      <c r="AF306" s="233"/>
    </row>
    <row r="307" spans="21:32" x14ac:dyDescent="0.25">
      <c r="U307" s="233"/>
      <c r="V307" s="233"/>
      <c r="W307" s="233"/>
      <c r="X307" s="233"/>
      <c r="Y307" s="233"/>
      <c r="Z307" s="233"/>
      <c r="AA307" s="233"/>
      <c r="AB307" s="233"/>
      <c r="AC307" s="233"/>
      <c r="AD307" s="233"/>
      <c r="AE307" s="233"/>
      <c r="AF307" s="233"/>
    </row>
    <row r="308" spans="21:32" x14ac:dyDescent="0.25">
      <c r="U308" s="233"/>
      <c r="V308" s="233"/>
      <c r="W308" s="233"/>
      <c r="X308" s="233"/>
      <c r="Y308" s="233"/>
      <c r="Z308" s="233"/>
      <c r="AA308" s="233"/>
      <c r="AB308" s="233"/>
      <c r="AC308" s="233"/>
      <c r="AD308" s="233"/>
      <c r="AE308" s="233"/>
      <c r="AF308" s="233"/>
    </row>
    <row r="309" spans="21:32" x14ac:dyDescent="0.25">
      <c r="U309" s="233"/>
      <c r="V309" s="233"/>
      <c r="W309" s="233"/>
      <c r="X309" s="233"/>
      <c r="Y309" s="233"/>
      <c r="Z309" s="233"/>
      <c r="AA309" s="233"/>
      <c r="AB309" s="233"/>
      <c r="AC309" s="233"/>
      <c r="AD309" s="233"/>
      <c r="AE309" s="233"/>
      <c r="AF309" s="233"/>
    </row>
    <row r="310" spans="21:32" x14ac:dyDescent="0.25">
      <c r="U310" s="233"/>
      <c r="V310" s="233"/>
      <c r="W310" s="233"/>
      <c r="X310" s="233"/>
      <c r="Y310" s="233"/>
      <c r="Z310" s="233"/>
      <c r="AA310" s="233"/>
      <c r="AB310" s="233"/>
      <c r="AC310" s="233"/>
      <c r="AD310" s="233"/>
      <c r="AE310" s="233"/>
      <c r="AF310" s="233"/>
    </row>
    <row r="311" spans="21:32" x14ac:dyDescent="0.25">
      <c r="U311" s="233"/>
      <c r="V311" s="233"/>
      <c r="W311" s="233"/>
      <c r="X311" s="233"/>
      <c r="Y311" s="233"/>
      <c r="Z311" s="233"/>
      <c r="AA311" s="233"/>
      <c r="AB311" s="233"/>
      <c r="AC311" s="233"/>
      <c r="AD311" s="233"/>
      <c r="AE311" s="233"/>
      <c r="AF311" s="233"/>
    </row>
    <row r="312" spans="21:32" x14ac:dyDescent="0.25">
      <c r="U312" s="233"/>
      <c r="V312" s="233"/>
      <c r="W312" s="233"/>
      <c r="X312" s="233"/>
      <c r="Y312" s="233"/>
      <c r="Z312" s="233"/>
      <c r="AA312" s="233"/>
      <c r="AB312" s="233"/>
      <c r="AC312" s="233"/>
      <c r="AD312" s="233"/>
      <c r="AE312" s="233"/>
      <c r="AF312" s="233"/>
    </row>
    <row r="313" spans="21:32" x14ac:dyDescent="0.25">
      <c r="U313" s="233"/>
      <c r="V313" s="233"/>
      <c r="W313" s="233"/>
      <c r="X313" s="233"/>
      <c r="Y313" s="233"/>
      <c r="Z313" s="233"/>
      <c r="AA313" s="233"/>
      <c r="AB313" s="233"/>
      <c r="AC313" s="233"/>
      <c r="AD313" s="233"/>
      <c r="AE313" s="233"/>
      <c r="AF313" s="233"/>
    </row>
    <row r="314" spans="21:32" x14ac:dyDescent="0.25">
      <c r="U314" s="233"/>
      <c r="V314" s="233"/>
      <c r="W314" s="233"/>
      <c r="X314" s="233"/>
      <c r="Y314" s="233"/>
      <c r="Z314" s="233"/>
      <c r="AA314" s="233"/>
      <c r="AB314" s="233"/>
      <c r="AC314" s="233"/>
      <c r="AD314" s="233"/>
      <c r="AE314" s="233"/>
      <c r="AF314" s="233"/>
    </row>
    <row r="315" spans="21:32" x14ac:dyDescent="0.25">
      <c r="U315" s="233"/>
      <c r="V315" s="233"/>
      <c r="W315" s="233"/>
      <c r="X315" s="233"/>
      <c r="Y315" s="233"/>
      <c r="Z315" s="233"/>
      <c r="AA315" s="233"/>
      <c r="AB315" s="233"/>
      <c r="AC315" s="233"/>
      <c r="AD315" s="233"/>
      <c r="AE315" s="233"/>
      <c r="AF315" s="233"/>
    </row>
    <row r="316" spans="21:32" x14ac:dyDescent="0.25">
      <c r="U316" s="233"/>
      <c r="V316" s="233"/>
      <c r="W316" s="233"/>
      <c r="X316" s="233"/>
      <c r="Y316" s="233"/>
      <c r="Z316" s="233"/>
      <c r="AA316" s="233"/>
      <c r="AB316" s="233"/>
      <c r="AC316" s="233"/>
      <c r="AD316" s="233"/>
      <c r="AE316" s="233"/>
      <c r="AF316" s="233"/>
    </row>
    <row r="317" spans="21:32" x14ac:dyDescent="0.25">
      <c r="U317" s="233"/>
      <c r="V317" s="233"/>
      <c r="W317" s="233"/>
      <c r="X317" s="233"/>
      <c r="Y317" s="233"/>
      <c r="Z317" s="233"/>
      <c r="AA317" s="233"/>
      <c r="AB317" s="233"/>
      <c r="AC317" s="233"/>
      <c r="AD317" s="233"/>
      <c r="AE317" s="233"/>
      <c r="AF317" s="233"/>
    </row>
    <row r="318" spans="21:32" x14ac:dyDescent="0.25">
      <c r="U318" s="233"/>
      <c r="V318" s="233"/>
      <c r="W318" s="233"/>
      <c r="X318" s="233"/>
      <c r="Y318" s="233"/>
      <c r="Z318" s="233"/>
      <c r="AA318" s="233"/>
      <c r="AB318" s="233"/>
      <c r="AC318" s="233"/>
      <c r="AD318" s="233"/>
      <c r="AE318" s="233"/>
      <c r="AF318" s="233"/>
    </row>
    <row r="319" spans="21:32" x14ac:dyDescent="0.25">
      <c r="U319" s="233"/>
      <c r="V319" s="233"/>
      <c r="W319" s="233"/>
      <c r="X319" s="233"/>
      <c r="Y319" s="233"/>
      <c r="Z319" s="233"/>
      <c r="AA319" s="233"/>
      <c r="AB319" s="233"/>
      <c r="AC319" s="233"/>
      <c r="AD319" s="233"/>
      <c r="AE319" s="233"/>
      <c r="AF319" s="233"/>
    </row>
    <row r="320" spans="21:32" x14ac:dyDescent="0.25">
      <c r="U320" s="233"/>
      <c r="V320" s="233"/>
      <c r="W320" s="233"/>
      <c r="X320" s="233"/>
      <c r="Y320" s="233"/>
      <c r="Z320" s="233"/>
      <c r="AA320" s="233"/>
      <c r="AB320" s="233"/>
      <c r="AC320" s="233"/>
      <c r="AD320" s="233"/>
      <c r="AE320" s="233"/>
      <c r="AF320" s="233"/>
    </row>
    <row r="321" spans="21:32" x14ac:dyDescent="0.25">
      <c r="U321" s="233"/>
      <c r="V321" s="233"/>
      <c r="W321" s="233"/>
      <c r="X321" s="233"/>
      <c r="Y321" s="233"/>
      <c r="Z321" s="233"/>
      <c r="AA321" s="233"/>
      <c r="AB321" s="233"/>
      <c r="AC321" s="233"/>
      <c r="AD321" s="233"/>
      <c r="AE321" s="233"/>
      <c r="AF321" s="233"/>
    </row>
    <row r="322" spans="21:32" x14ac:dyDescent="0.25">
      <c r="U322" s="233"/>
      <c r="V322" s="233"/>
      <c r="W322" s="233"/>
      <c r="X322" s="233"/>
      <c r="Y322" s="233"/>
      <c r="Z322" s="233"/>
      <c r="AA322" s="233"/>
      <c r="AB322" s="233"/>
      <c r="AC322" s="233"/>
      <c r="AD322" s="233"/>
      <c r="AE322" s="233"/>
      <c r="AF322" s="233"/>
    </row>
    <row r="323" spans="21:32" x14ac:dyDescent="0.25">
      <c r="U323" s="233"/>
      <c r="V323" s="233"/>
      <c r="W323" s="233"/>
      <c r="X323" s="233"/>
      <c r="Y323" s="233"/>
      <c r="Z323" s="233"/>
      <c r="AA323" s="233"/>
      <c r="AB323" s="233"/>
      <c r="AC323" s="233"/>
      <c r="AD323" s="233"/>
      <c r="AE323" s="233"/>
      <c r="AF323" s="233"/>
    </row>
    <row r="324" spans="21:32" x14ac:dyDescent="0.25">
      <c r="U324" s="233"/>
      <c r="V324" s="233"/>
      <c r="W324" s="233"/>
      <c r="X324" s="233"/>
      <c r="Y324" s="233"/>
      <c r="Z324" s="233"/>
      <c r="AA324" s="233"/>
      <c r="AB324" s="233"/>
      <c r="AC324" s="233"/>
      <c r="AD324" s="233"/>
      <c r="AE324" s="233"/>
      <c r="AF324" s="233"/>
    </row>
    <row r="325" spans="21:32" x14ac:dyDescent="0.25">
      <c r="U325" s="233"/>
      <c r="V325" s="233"/>
      <c r="W325" s="233"/>
      <c r="X325" s="233"/>
      <c r="Y325" s="233"/>
      <c r="Z325" s="233"/>
      <c r="AA325" s="233"/>
      <c r="AB325" s="233"/>
      <c r="AC325" s="233"/>
      <c r="AD325" s="233"/>
      <c r="AE325" s="233"/>
      <c r="AF325" s="233"/>
    </row>
    <row r="326" spans="21:32" x14ac:dyDescent="0.25">
      <c r="U326" s="233"/>
      <c r="V326" s="233"/>
      <c r="W326" s="233"/>
      <c r="X326" s="233"/>
      <c r="Y326" s="233"/>
      <c r="Z326" s="233"/>
      <c r="AA326" s="233"/>
      <c r="AB326" s="233"/>
      <c r="AC326" s="233"/>
      <c r="AD326" s="233"/>
      <c r="AE326" s="233"/>
      <c r="AF326" s="233"/>
    </row>
    <row r="327" spans="21:32" x14ac:dyDescent="0.25">
      <c r="U327" s="233"/>
      <c r="V327" s="233"/>
      <c r="W327" s="233"/>
      <c r="X327" s="233"/>
      <c r="Y327" s="233"/>
      <c r="Z327" s="233"/>
      <c r="AA327" s="233"/>
      <c r="AB327" s="233"/>
      <c r="AC327" s="233"/>
      <c r="AD327" s="233"/>
      <c r="AE327" s="233"/>
      <c r="AF327" s="233"/>
    </row>
    <row r="328" spans="21:32" x14ac:dyDescent="0.25">
      <c r="U328" s="233"/>
      <c r="V328" s="233"/>
      <c r="W328" s="233"/>
      <c r="X328" s="233"/>
      <c r="Y328" s="233"/>
      <c r="Z328" s="233"/>
      <c r="AA328" s="233"/>
      <c r="AB328" s="233"/>
      <c r="AC328" s="233"/>
      <c r="AD328" s="233"/>
      <c r="AE328" s="233"/>
      <c r="AF328" s="233"/>
    </row>
    <row r="329" spans="21:32" x14ac:dyDescent="0.25">
      <c r="U329" s="233"/>
      <c r="V329" s="233"/>
      <c r="W329" s="233"/>
      <c r="X329" s="233"/>
      <c r="Y329" s="233"/>
      <c r="Z329" s="233"/>
      <c r="AA329" s="233"/>
      <c r="AB329" s="233"/>
      <c r="AC329" s="233"/>
      <c r="AD329" s="233"/>
      <c r="AE329" s="233"/>
      <c r="AF329" s="233"/>
    </row>
    <row r="330" spans="21:32" x14ac:dyDescent="0.25">
      <c r="U330" s="233"/>
      <c r="V330" s="233"/>
      <c r="W330" s="233"/>
      <c r="X330" s="233"/>
      <c r="Y330" s="233"/>
      <c r="Z330" s="233"/>
      <c r="AA330" s="233"/>
      <c r="AB330" s="233"/>
      <c r="AC330" s="233"/>
      <c r="AD330" s="233"/>
      <c r="AE330" s="233"/>
      <c r="AF330" s="233"/>
    </row>
    <row r="331" spans="21:32" x14ac:dyDescent="0.25">
      <c r="U331" s="233"/>
      <c r="V331" s="233"/>
      <c r="W331" s="233"/>
      <c r="X331" s="233"/>
      <c r="Y331" s="233"/>
      <c r="Z331" s="233"/>
      <c r="AA331" s="233"/>
      <c r="AB331" s="233"/>
      <c r="AC331" s="233"/>
      <c r="AD331" s="233"/>
      <c r="AE331" s="233"/>
      <c r="AF331" s="233"/>
    </row>
    <row r="332" spans="21:32" x14ac:dyDescent="0.25">
      <c r="U332" s="233"/>
      <c r="V332" s="233"/>
      <c r="W332" s="233"/>
      <c r="X332" s="233"/>
      <c r="Y332" s="233"/>
      <c r="Z332" s="233"/>
      <c r="AA332" s="233"/>
      <c r="AB332" s="233"/>
      <c r="AC332" s="233"/>
      <c r="AD332" s="233"/>
      <c r="AE332" s="233"/>
      <c r="AF332" s="233"/>
    </row>
    <row r="333" spans="21:32" x14ac:dyDescent="0.25">
      <c r="U333" s="233"/>
      <c r="V333" s="233"/>
      <c r="W333" s="233"/>
      <c r="X333" s="233"/>
      <c r="Y333" s="233"/>
      <c r="Z333" s="233"/>
      <c r="AA333" s="233"/>
      <c r="AB333" s="233"/>
      <c r="AC333" s="233"/>
      <c r="AD333" s="233"/>
      <c r="AE333" s="233"/>
      <c r="AF333" s="233"/>
    </row>
    <row r="334" spans="21:32" x14ac:dyDescent="0.25">
      <c r="U334" s="233"/>
      <c r="V334" s="233"/>
      <c r="W334" s="233"/>
      <c r="X334" s="233"/>
      <c r="Y334" s="233"/>
      <c r="Z334" s="233"/>
      <c r="AA334" s="233"/>
      <c r="AB334" s="233"/>
      <c r="AC334" s="233"/>
      <c r="AD334" s="233"/>
      <c r="AE334" s="233"/>
      <c r="AF334" s="233"/>
    </row>
    <row r="335" spans="21:32" x14ac:dyDescent="0.25">
      <c r="U335" s="233"/>
      <c r="V335" s="233"/>
      <c r="W335" s="233"/>
      <c r="X335" s="233"/>
      <c r="Y335" s="233"/>
      <c r="Z335" s="233"/>
      <c r="AA335" s="233"/>
      <c r="AB335" s="233"/>
      <c r="AC335" s="233"/>
      <c r="AD335" s="233"/>
      <c r="AE335" s="233"/>
      <c r="AF335" s="233"/>
    </row>
    <row r="336" spans="21:32" x14ac:dyDescent="0.25">
      <c r="U336" s="233"/>
      <c r="V336" s="233"/>
      <c r="W336" s="233"/>
      <c r="X336" s="233"/>
      <c r="Y336" s="233"/>
      <c r="Z336" s="233"/>
      <c r="AA336" s="233"/>
      <c r="AB336" s="233"/>
      <c r="AC336" s="233"/>
      <c r="AD336" s="233"/>
      <c r="AE336" s="233"/>
      <c r="AF336" s="233"/>
    </row>
    <row r="337" spans="21:32" x14ac:dyDescent="0.25">
      <c r="U337" s="233"/>
      <c r="V337" s="233"/>
      <c r="W337" s="233"/>
      <c r="X337" s="233"/>
      <c r="Y337" s="233"/>
      <c r="Z337" s="233"/>
      <c r="AA337" s="233"/>
      <c r="AB337" s="233"/>
      <c r="AC337" s="233"/>
      <c r="AD337" s="233"/>
      <c r="AE337" s="233"/>
      <c r="AF337" s="233"/>
    </row>
    <row r="338" spans="21:32" x14ac:dyDescent="0.25">
      <c r="U338" s="233"/>
      <c r="V338" s="233"/>
      <c r="W338" s="233"/>
      <c r="X338" s="233"/>
      <c r="Y338" s="233"/>
      <c r="Z338" s="233"/>
      <c r="AA338" s="233"/>
      <c r="AB338" s="233"/>
      <c r="AC338" s="233"/>
      <c r="AD338" s="233"/>
      <c r="AE338" s="233"/>
      <c r="AF338" s="233"/>
    </row>
    <row r="339" spans="21:32" x14ac:dyDescent="0.25">
      <c r="U339" s="233"/>
      <c r="V339" s="233"/>
      <c r="W339" s="233"/>
      <c r="X339" s="233"/>
      <c r="Y339" s="233"/>
      <c r="Z339" s="233"/>
      <c r="AA339" s="233"/>
      <c r="AB339" s="233"/>
      <c r="AC339" s="233"/>
      <c r="AD339" s="233"/>
      <c r="AE339" s="233"/>
      <c r="AF339" s="233"/>
    </row>
    <row r="340" spans="21:32" x14ac:dyDescent="0.25">
      <c r="U340" s="233"/>
      <c r="V340" s="233"/>
      <c r="W340" s="233"/>
      <c r="X340" s="233"/>
      <c r="Y340" s="233"/>
      <c r="Z340" s="233"/>
      <c r="AA340" s="233"/>
      <c r="AB340" s="233"/>
      <c r="AC340" s="233"/>
      <c r="AD340" s="233"/>
      <c r="AE340" s="233"/>
      <c r="AF340" s="233"/>
    </row>
    <row r="341" spans="21:32" x14ac:dyDescent="0.25">
      <c r="U341" s="233"/>
      <c r="V341" s="233"/>
      <c r="W341" s="233"/>
      <c r="X341" s="233"/>
      <c r="Y341" s="233"/>
      <c r="Z341" s="233"/>
      <c r="AA341" s="233"/>
      <c r="AB341" s="233"/>
      <c r="AC341" s="233"/>
      <c r="AD341" s="233"/>
      <c r="AE341" s="233"/>
      <c r="AF341" s="233"/>
    </row>
    <row r="342" spans="21:32" x14ac:dyDescent="0.25">
      <c r="U342" s="233"/>
      <c r="V342" s="233"/>
      <c r="W342" s="233"/>
      <c r="X342" s="233"/>
      <c r="Y342" s="233"/>
      <c r="Z342" s="233"/>
      <c r="AA342" s="233"/>
      <c r="AB342" s="233"/>
      <c r="AC342" s="233"/>
      <c r="AD342" s="233"/>
      <c r="AE342" s="233"/>
      <c r="AF342" s="233"/>
    </row>
    <row r="343" spans="21:32" x14ac:dyDescent="0.25">
      <c r="U343" s="233"/>
      <c r="V343" s="233"/>
      <c r="W343" s="233"/>
      <c r="X343" s="233"/>
      <c r="Y343" s="233"/>
      <c r="Z343" s="233"/>
      <c r="AA343" s="233"/>
      <c r="AB343" s="233"/>
      <c r="AC343" s="233"/>
      <c r="AD343" s="233"/>
      <c r="AE343" s="233"/>
      <c r="AF343" s="233"/>
    </row>
    <row r="344" spans="21:32" x14ac:dyDescent="0.25">
      <c r="U344" s="233"/>
      <c r="V344" s="233"/>
      <c r="W344" s="233"/>
      <c r="X344" s="233"/>
      <c r="Y344" s="233"/>
      <c r="Z344" s="233"/>
      <c r="AA344" s="233"/>
      <c r="AB344" s="233"/>
      <c r="AC344" s="233"/>
      <c r="AD344" s="233"/>
      <c r="AE344" s="233"/>
      <c r="AF344" s="233"/>
    </row>
    <row r="345" spans="21:32" x14ac:dyDescent="0.25">
      <c r="U345" s="233"/>
      <c r="V345" s="233"/>
      <c r="W345" s="233"/>
      <c r="X345" s="233"/>
      <c r="Y345" s="233"/>
      <c r="Z345" s="233"/>
      <c r="AA345" s="233"/>
      <c r="AB345" s="233"/>
      <c r="AC345" s="233"/>
      <c r="AD345" s="233"/>
      <c r="AE345" s="233"/>
      <c r="AF345" s="233"/>
    </row>
    <row r="346" spans="21:32" x14ac:dyDescent="0.25">
      <c r="U346" s="233"/>
      <c r="V346" s="233"/>
      <c r="W346" s="233"/>
      <c r="X346" s="233"/>
      <c r="Y346" s="233"/>
      <c r="Z346" s="233"/>
      <c r="AA346" s="233"/>
      <c r="AB346" s="233"/>
      <c r="AC346" s="233"/>
      <c r="AD346" s="233"/>
      <c r="AE346" s="233"/>
      <c r="AF346" s="233"/>
    </row>
    <row r="347" spans="21:32" x14ac:dyDescent="0.25">
      <c r="U347" s="233"/>
      <c r="V347" s="233"/>
      <c r="W347" s="233"/>
      <c r="X347" s="233"/>
      <c r="Y347" s="233"/>
      <c r="Z347" s="233"/>
      <c r="AA347" s="233"/>
      <c r="AB347" s="233"/>
      <c r="AC347" s="233"/>
      <c r="AD347" s="233"/>
      <c r="AE347" s="233"/>
      <c r="AF347" s="233"/>
    </row>
    <row r="348" spans="21:32" x14ac:dyDescent="0.25">
      <c r="U348" s="233"/>
      <c r="V348" s="233"/>
      <c r="W348" s="233"/>
      <c r="X348" s="233"/>
      <c r="Y348" s="233"/>
      <c r="Z348" s="233"/>
      <c r="AA348" s="233"/>
      <c r="AB348" s="233"/>
      <c r="AC348" s="233"/>
      <c r="AD348" s="233"/>
      <c r="AE348" s="233"/>
      <c r="AF348" s="233"/>
    </row>
    <row r="349" spans="21:32" x14ac:dyDescent="0.25">
      <c r="U349" s="233"/>
      <c r="V349" s="233"/>
      <c r="W349" s="233"/>
      <c r="X349" s="233"/>
      <c r="Y349" s="233"/>
      <c r="Z349" s="233"/>
      <c r="AA349" s="233"/>
      <c r="AB349" s="233"/>
      <c r="AC349" s="233"/>
      <c r="AD349" s="233"/>
      <c r="AE349" s="233"/>
      <c r="AF349" s="233"/>
    </row>
    <row r="350" spans="21:32" x14ac:dyDescent="0.25">
      <c r="U350" s="233"/>
      <c r="V350" s="233"/>
      <c r="W350" s="233"/>
      <c r="X350" s="233"/>
      <c r="Y350" s="233"/>
      <c r="Z350" s="233"/>
      <c r="AA350" s="233"/>
      <c r="AB350" s="233"/>
      <c r="AC350" s="233"/>
      <c r="AD350" s="233"/>
      <c r="AE350" s="233"/>
      <c r="AF350" s="233"/>
    </row>
    <row r="351" spans="21:32" x14ac:dyDescent="0.25">
      <c r="U351" s="233"/>
      <c r="V351" s="233"/>
      <c r="W351" s="233"/>
      <c r="X351" s="233"/>
      <c r="Y351" s="233"/>
      <c r="Z351" s="233"/>
      <c r="AA351" s="233"/>
      <c r="AB351" s="233"/>
      <c r="AC351" s="233"/>
      <c r="AD351" s="233"/>
      <c r="AE351" s="233"/>
      <c r="AF351" s="233"/>
    </row>
    <row r="352" spans="21:32" x14ac:dyDescent="0.25">
      <c r="U352" s="233"/>
      <c r="V352" s="233"/>
      <c r="W352" s="233"/>
      <c r="X352" s="233"/>
      <c r="Y352" s="233"/>
      <c r="Z352" s="233"/>
      <c r="AA352" s="233"/>
      <c r="AB352" s="233"/>
      <c r="AC352" s="233"/>
      <c r="AD352" s="233"/>
      <c r="AE352" s="233"/>
      <c r="AF352" s="233"/>
    </row>
    <row r="353" spans="21:32" x14ac:dyDescent="0.25">
      <c r="U353" s="233"/>
      <c r="V353" s="233"/>
      <c r="W353" s="233"/>
      <c r="X353" s="233"/>
      <c r="Y353" s="233"/>
      <c r="Z353" s="233"/>
      <c r="AA353" s="233"/>
      <c r="AB353" s="233"/>
      <c r="AC353" s="233"/>
      <c r="AD353" s="233"/>
      <c r="AE353" s="233"/>
      <c r="AF353" s="233"/>
    </row>
    <row r="354" spans="21:32" x14ac:dyDescent="0.25">
      <c r="U354" s="233"/>
      <c r="V354" s="233"/>
      <c r="W354" s="233"/>
      <c r="X354" s="233"/>
      <c r="Y354" s="233"/>
      <c r="Z354" s="233"/>
      <c r="AA354" s="233"/>
      <c r="AB354" s="233"/>
      <c r="AC354" s="233"/>
      <c r="AD354" s="233"/>
      <c r="AE354" s="233"/>
      <c r="AF354" s="233"/>
    </row>
    <row r="355" spans="21:32" x14ac:dyDescent="0.25">
      <c r="U355" s="233"/>
      <c r="V355" s="233"/>
      <c r="W355" s="233"/>
      <c r="X355" s="233"/>
      <c r="Y355" s="233"/>
      <c r="Z355" s="233"/>
      <c r="AA355" s="233"/>
      <c r="AB355" s="233"/>
      <c r="AC355" s="233"/>
      <c r="AD355" s="233"/>
      <c r="AE355" s="233"/>
      <c r="AF355" s="233"/>
    </row>
    <row r="356" spans="21:32" x14ac:dyDescent="0.25">
      <c r="U356" s="233"/>
      <c r="V356" s="233"/>
      <c r="W356" s="233"/>
      <c r="X356" s="233"/>
      <c r="Y356" s="233"/>
      <c r="Z356" s="233"/>
      <c r="AA356" s="233"/>
      <c r="AB356" s="233"/>
      <c r="AC356" s="233"/>
      <c r="AD356" s="233"/>
      <c r="AE356" s="233"/>
      <c r="AF356" s="233"/>
    </row>
    <row r="357" spans="21:32" x14ac:dyDescent="0.25">
      <c r="U357" s="233"/>
      <c r="V357" s="233"/>
      <c r="W357" s="233"/>
      <c r="X357" s="233"/>
      <c r="Y357" s="233"/>
      <c r="Z357" s="233"/>
      <c r="AA357" s="233"/>
      <c r="AB357" s="233"/>
      <c r="AC357" s="233"/>
      <c r="AD357" s="233"/>
      <c r="AE357" s="233"/>
      <c r="AF357" s="233"/>
    </row>
    <row r="358" spans="21:32" x14ac:dyDescent="0.25">
      <c r="U358" s="233"/>
      <c r="V358" s="233"/>
      <c r="W358" s="233"/>
      <c r="X358" s="233"/>
      <c r="Y358" s="233"/>
      <c r="Z358" s="233"/>
      <c r="AA358" s="233"/>
      <c r="AB358" s="233"/>
      <c r="AC358" s="233"/>
      <c r="AD358" s="233"/>
      <c r="AE358" s="233"/>
      <c r="AF358" s="233"/>
    </row>
    <row r="359" spans="21:32" x14ac:dyDescent="0.25">
      <c r="U359" s="233"/>
      <c r="V359" s="233"/>
      <c r="W359" s="233"/>
      <c r="X359" s="233"/>
      <c r="Y359" s="233"/>
      <c r="Z359" s="233"/>
      <c r="AA359" s="233"/>
      <c r="AB359" s="233"/>
      <c r="AC359" s="233"/>
      <c r="AD359" s="233"/>
      <c r="AE359" s="233"/>
      <c r="AF359" s="233"/>
    </row>
    <row r="360" spans="21:32" x14ac:dyDescent="0.25">
      <c r="U360" s="233"/>
      <c r="V360" s="233"/>
      <c r="W360" s="233"/>
      <c r="X360" s="233"/>
      <c r="Y360" s="233"/>
      <c r="Z360" s="233"/>
      <c r="AA360" s="233"/>
      <c r="AB360" s="233"/>
      <c r="AC360" s="233"/>
      <c r="AD360" s="233"/>
      <c r="AE360" s="233"/>
      <c r="AF360" s="233"/>
    </row>
    <row r="361" spans="21:32" x14ac:dyDescent="0.25">
      <c r="U361" s="233"/>
      <c r="V361" s="233"/>
      <c r="W361" s="233"/>
      <c r="X361" s="233"/>
      <c r="Y361" s="233"/>
      <c r="Z361" s="233"/>
      <c r="AA361" s="233"/>
      <c r="AB361" s="233"/>
      <c r="AC361" s="233"/>
      <c r="AD361" s="233"/>
      <c r="AE361" s="233"/>
      <c r="AF361" s="233"/>
    </row>
    <row r="362" spans="21:32" x14ac:dyDescent="0.25">
      <c r="U362" s="233"/>
      <c r="V362" s="233"/>
      <c r="W362" s="233"/>
      <c r="X362" s="233"/>
      <c r="Y362" s="233"/>
      <c r="Z362" s="233"/>
      <c r="AA362" s="233"/>
      <c r="AB362" s="233"/>
      <c r="AC362" s="233"/>
      <c r="AD362" s="233"/>
      <c r="AE362" s="233"/>
      <c r="AF362" s="233"/>
    </row>
    <row r="363" spans="21:32" x14ac:dyDescent="0.25">
      <c r="U363" s="233"/>
      <c r="V363" s="233"/>
      <c r="W363" s="233"/>
      <c r="X363" s="233"/>
      <c r="Y363" s="233"/>
      <c r="Z363" s="233"/>
      <c r="AA363" s="233"/>
      <c r="AB363" s="233"/>
      <c r="AC363" s="233"/>
      <c r="AD363" s="233"/>
      <c r="AE363" s="233"/>
      <c r="AF363" s="233"/>
    </row>
    <row r="364" spans="21:32" x14ac:dyDescent="0.25">
      <c r="U364" s="233"/>
      <c r="V364" s="233"/>
      <c r="W364" s="233"/>
      <c r="X364" s="233"/>
      <c r="Y364" s="233"/>
      <c r="Z364" s="233"/>
      <c r="AA364" s="233"/>
      <c r="AB364" s="233"/>
      <c r="AC364" s="233"/>
      <c r="AD364" s="233"/>
      <c r="AE364" s="233"/>
      <c r="AF364" s="233"/>
    </row>
    <row r="365" spans="21:32" x14ac:dyDescent="0.25">
      <c r="U365" s="233"/>
      <c r="V365" s="233"/>
      <c r="W365" s="233"/>
      <c r="X365" s="233"/>
      <c r="Y365" s="233"/>
      <c r="Z365" s="233"/>
      <c r="AA365" s="233"/>
      <c r="AB365" s="233"/>
      <c r="AC365" s="233"/>
      <c r="AD365" s="233"/>
      <c r="AE365" s="233"/>
      <c r="AF365" s="233"/>
    </row>
    <row r="366" spans="21:32" x14ac:dyDescent="0.25">
      <c r="U366" s="233"/>
      <c r="V366" s="233"/>
      <c r="W366" s="233"/>
      <c r="X366" s="233"/>
      <c r="Y366" s="233"/>
      <c r="Z366" s="233"/>
      <c r="AA366" s="233"/>
      <c r="AB366" s="233"/>
      <c r="AC366" s="233"/>
      <c r="AD366" s="233"/>
      <c r="AE366" s="233"/>
      <c r="AF366" s="233"/>
    </row>
    <row r="367" spans="21:32" x14ac:dyDescent="0.25">
      <c r="U367" s="233"/>
      <c r="V367" s="233"/>
      <c r="W367" s="233"/>
      <c r="X367" s="233"/>
      <c r="Y367" s="233"/>
      <c r="Z367" s="233"/>
      <c r="AA367" s="233"/>
      <c r="AB367" s="233"/>
      <c r="AC367" s="233"/>
      <c r="AD367" s="233"/>
      <c r="AE367" s="233"/>
      <c r="AF367" s="233"/>
    </row>
    <row r="368" spans="21:32" x14ac:dyDescent="0.25">
      <c r="U368" s="233"/>
      <c r="V368" s="233"/>
      <c r="W368" s="233"/>
      <c r="X368" s="233"/>
      <c r="Y368" s="233"/>
      <c r="Z368" s="233"/>
      <c r="AA368" s="233"/>
      <c r="AB368" s="233"/>
      <c r="AC368" s="233"/>
      <c r="AD368" s="233"/>
      <c r="AE368" s="233"/>
      <c r="AF368" s="233"/>
    </row>
    <row r="369" spans="21:32" x14ac:dyDescent="0.25">
      <c r="U369" s="233"/>
      <c r="V369" s="233"/>
      <c r="W369" s="233"/>
      <c r="X369" s="233"/>
      <c r="Y369" s="233"/>
      <c r="Z369" s="233"/>
      <c r="AA369" s="233"/>
      <c r="AB369" s="233"/>
      <c r="AC369" s="233"/>
      <c r="AD369" s="233"/>
      <c r="AE369" s="233"/>
      <c r="AF369" s="233"/>
    </row>
    <row r="370" spans="21:32" x14ac:dyDescent="0.25">
      <c r="U370" s="233"/>
      <c r="V370" s="233"/>
      <c r="W370" s="233"/>
      <c r="X370" s="233"/>
      <c r="Y370" s="233"/>
      <c r="Z370" s="233"/>
      <c r="AA370" s="233"/>
      <c r="AB370" s="233"/>
      <c r="AC370" s="233"/>
      <c r="AD370" s="233"/>
      <c r="AE370" s="233"/>
      <c r="AF370" s="233"/>
    </row>
    <row r="371" spans="21:32" x14ac:dyDescent="0.25">
      <c r="U371" s="233"/>
      <c r="V371" s="233"/>
      <c r="W371" s="233"/>
      <c r="X371" s="233"/>
      <c r="Y371" s="233"/>
      <c r="Z371" s="233"/>
      <c r="AA371" s="233"/>
      <c r="AB371" s="233"/>
      <c r="AC371" s="233"/>
      <c r="AD371" s="233"/>
      <c r="AE371" s="233"/>
      <c r="AF371" s="233"/>
    </row>
    <row r="372" spans="21:32" x14ac:dyDescent="0.25">
      <c r="U372" s="233"/>
      <c r="V372" s="233"/>
      <c r="W372" s="233"/>
      <c r="X372" s="233"/>
      <c r="Y372" s="233"/>
      <c r="Z372" s="233"/>
      <c r="AA372" s="233"/>
      <c r="AB372" s="233"/>
      <c r="AC372" s="233"/>
      <c r="AD372" s="233"/>
      <c r="AE372" s="233"/>
      <c r="AF372" s="233"/>
    </row>
    <row r="373" spans="21:32" x14ac:dyDescent="0.25">
      <c r="U373" s="233"/>
      <c r="V373" s="233"/>
      <c r="W373" s="233"/>
      <c r="X373" s="233"/>
      <c r="Y373" s="233"/>
      <c r="Z373" s="233"/>
      <c r="AA373" s="233"/>
      <c r="AB373" s="233"/>
      <c r="AC373" s="233"/>
      <c r="AD373" s="233"/>
      <c r="AE373" s="233"/>
      <c r="AF373" s="233"/>
    </row>
    <row r="374" spans="21:32" x14ac:dyDescent="0.25">
      <c r="U374" s="233"/>
      <c r="V374" s="233"/>
      <c r="W374" s="233"/>
      <c r="X374" s="233"/>
      <c r="Y374" s="233"/>
      <c r="Z374" s="233"/>
      <c r="AA374" s="233"/>
      <c r="AB374" s="233"/>
      <c r="AC374" s="233"/>
      <c r="AD374" s="233"/>
      <c r="AE374" s="233"/>
      <c r="AF374" s="233"/>
    </row>
    <row r="375" spans="21:32" x14ac:dyDescent="0.25">
      <c r="U375" s="233"/>
      <c r="V375" s="233"/>
      <c r="W375" s="233"/>
      <c r="X375" s="233"/>
      <c r="Y375" s="233"/>
      <c r="Z375" s="233"/>
      <c r="AA375" s="233"/>
      <c r="AB375" s="233"/>
      <c r="AC375" s="233"/>
      <c r="AD375" s="233"/>
      <c r="AE375" s="233"/>
      <c r="AF375" s="233"/>
    </row>
    <row r="376" spans="21:32" x14ac:dyDescent="0.25">
      <c r="U376" s="233"/>
      <c r="V376" s="233"/>
      <c r="W376" s="233"/>
      <c r="X376" s="233"/>
      <c r="Y376" s="233"/>
      <c r="Z376" s="233"/>
      <c r="AA376" s="233"/>
      <c r="AB376" s="233"/>
      <c r="AC376" s="233"/>
      <c r="AD376" s="233"/>
      <c r="AE376" s="233"/>
      <c r="AF376" s="233"/>
    </row>
    <row r="377" spans="21:32" x14ac:dyDescent="0.25">
      <c r="U377" s="233"/>
      <c r="V377" s="233"/>
      <c r="W377" s="233"/>
      <c r="X377" s="233"/>
      <c r="Y377" s="233"/>
      <c r="Z377" s="233"/>
      <c r="AA377" s="233"/>
      <c r="AB377" s="233"/>
      <c r="AC377" s="233"/>
      <c r="AD377" s="233"/>
      <c r="AE377" s="233"/>
      <c r="AF377" s="233"/>
    </row>
    <row r="378" spans="21:32" x14ac:dyDescent="0.25">
      <c r="U378" s="233"/>
      <c r="V378" s="233"/>
      <c r="W378" s="233"/>
      <c r="X378" s="233"/>
      <c r="Y378" s="233"/>
      <c r="Z378" s="233"/>
      <c r="AA378" s="233"/>
      <c r="AB378" s="233"/>
      <c r="AC378" s="233"/>
      <c r="AD378" s="233"/>
      <c r="AE378" s="233"/>
      <c r="AF378" s="233"/>
    </row>
    <row r="379" spans="21:32" x14ac:dyDescent="0.25">
      <c r="U379" s="233"/>
      <c r="V379" s="233"/>
      <c r="W379" s="233"/>
      <c r="X379" s="233"/>
      <c r="Y379" s="233"/>
      <c r="Z379" s="233"/>
      <c r="AA379" s="233"/>
      <c r="AB379" s="233"/>
      <c r="AC379" s="233"/>
      <c r="AD379" s="233"/>
      <c r="AE379" s="233"/>
      <c r="AF379" s="233"/>
    </row>
    <row r="380" spans="21:32" x14ac:dyDescent="0.25">
      <c r="U380" s="233"/>
      <c r="V380" s="233"/>
      <c r="W380" s="233"/>
      <c r="X380" s="233"/>
      <c r="Y380" s="233"/>
      <c r="Z380" s="233"/>
      <c r="AA380" s="233"/>
      <c r="AB380" s="233"/>
      <c r="AC380" s="233"/>
      <c r="AD380" s="233"/>
      <c r="AE380" s="233"/>
      <c r="AF380" s="233"/>
    </row>
    <row r="381" spans="21:32" x14ac:dyDescent="0.25">
      <c r="U381" s="233"/>
      <c r="V381" s="233"/>
      <c r="W381" s="233"/>
      <c r="X381" s="233"/>
      <c r="Y381" s="233"/>
      <c r="Z381" s="233"/>
      <c r="AA381" s="233"/>
      <c r="AB381" s="233"/>
      <c r="AC381" s="233"/>
      <c r="AD381" s="233"/>
      <c r="AE381" s="233"/>
      <c r="AF381" s="233"/>
    </row>
    <row r="382" spans="21:32" x14ac:dyDescent="0.25">
      <c r="U382" s="233"/>
      <c r="V382" s="233"/>
      <c r="W382" s="233"/>
      <c r="X382" s="233"/>
      <c r="Y382" s="233"/>
      <c r="Z382" s="233"/>
      <c r="AA382" s="233"/>
      <c r="AB382" s="233"/>
      <c r="AC382" s="233"/>
      <c r="AD382" s="233"/>
      <c r="AE382" s="233"/>
      <c r="AF382" s="233"/>
    </row>
    <row r="383" spans="21:32" x14ac:dyDescent="0.25">
      <c r="U383" s="233"/>
      <c r="V383" s="233"/>
      <c r="W383" s="233"/>
      <c r="X383" s="233"/>
      <c r="Y383" s="233"/>
      <c r="Z383" s="233"/>
      <c r="AA383" s="233"/>
      <c r="AB383" s="233"/>
      <c r="AC383" s="233"/>
      <c r="AD383" s="233"/>
      <c r="AE383" s="233"/>
      <c r="AF383" s="233"/>
    </row>
    <row r="384" spans="21:32" x14ac:dyDescent="0.25">
      <c r="U384" s="233"/>
      <c r="V384" s="233"/>
      <c r="W384" s="233"/>
      <c r="X384" s="233"/>
      <c r="Y384" s="233"/>
      <c r="Z384" s="233"/>
      <c r="AA384" s="233"/>
      <c r="AB384" s="233"/>
      <c r="AC384" s="233"/>
      <c r="AD384" s="233"/>
      <c r="AE384" s="233"/>
      <c r="AF384" s="233"/>
    </row>
    <row r="385" spans="21:32" x14ac:dyDescent="0.25">
      <c r="U385" s="233"/>
      <c r="V385" s="233"/>
      <c r="W385" s="233"/>
      <c r="X385" s="233"/>
      <c r="Y385" s="233"/>
      <c r="Z385" s="233"/>
      <c r="AA385" s="233"/>
      <c r="AB385" s="233"/>
      <c r="AC385" s="233"/>
      <c r="AD385" s="233"/>
      <c r="AE385" s="233"/>
      <c r="AF385" s="233"/>
    </row>
    <row r="386" spans="21:32" x14ac:dyDescent="0.25">
      <c r="U386" s="233"/>
      <c r="V386" s="233"/>
      <c r="W386" s="233"/>
      <c r="X386" s="233"/>
      <c r="Y386" s="233"/>
      <c r="Z386" s="233"/>
      <c r="AA386" s="233"/>
      <c r="AB386" s="233"/>
      <c r="AC386" s="233"/>
      <c r="AD386" s="233"/>
      <c r="AE386" s="233"/>
      <c r="AF386" s="233"/>
    </row>
    <row r="387" spans="21:32" x14ac:dyDescent="0.25">
      <c r="U387" s="233"/>
      <c r="V387" s="233"/>
      <c r="W387" s="233"/>
      <c r="X387" s="233"/>
      <c r="Y387" s="233"/>
      <c r="Z387" s="233"/>
      <c r="AA387" s="233"/>
      <c r="AB387" s="233"/>
      <c r="AC387" s="233"/>
      <c r="AD387" s="233"/>
      <c r="AE387" s="233"/>
      <c r="AF387" s="233"/>
    </row>
    <row r="388" spans="21:32" x14ac:dyDescent="0.25">
      <c r="U388" s="233"/>
      <c r="V388" s="233"/>
      <c r="W388" s="233"/>
      <c r="X388" s="233"/>
      <c r="Y388" s="233"/>
      <c r="Z388" s="233"/>
      <c r="AA388" s="233"/>
      <c r="AB388" s="233"/>
      <c r="AC388" s="233"/>
      <c r="AD388" s="233"/>
      <c r="AE388" s="233"/>
      <c r="AF388" s="233"/>
    </row>
    <row r="389" spans="21:32" x14ac:dyDescent="0.25">
      <c r="U389" s="233"/>
      <c r="V389" s="233"/>
      <c r="W389" s="233"/>
      <c r="X389" s="233"/>
      <c r="Y389" s="233"/>
      <c r="Z389" s="233"/>
      <c r="AA389" s="233"/>
      <c r="AB389" s="233"/>
      <c r="AC389" s="233"/>
      <c r="AD389" s="233"/>
      <c r="AE389" s="233"/>
      <c r="AF389" s="233"/>
    </row>
    <row r="390" spans="21:32" x14ac:dyDescent="0.25">
      <c r="U390" s="233"/>
      <c r="V390" s="233"/>
      <c r="W390" s="233"/>
      <c r="X390" s="233"/>
      <c r="Y390" s="233"/>
      <c r="Z390" s="233"/>
      <c r="AA390" s="233"/>
      <c r="AB390" s="233"/>
      <c r="AC390" s="233"/>
      <c r="AD390" s="233"/>
      <c r="AE390" s="233"/>
      <c r="AF390" s="233"/>
    </row>
    <row r="391" spans="21:32" x14ac:dyDescent="0.25">
      <c r="U391" s="233"/>
      <c r="V391" s="233"/>
      <c r="W391" s="233"/>
      <c r="X391" s="233"/>
      <c r="Y391" s="233"/>
      <c r="Z391" s="233"/>
      <c r="AA391" s="233"/>
      <c r="AB391" s="233"/>
      <c r="AC391" s="233"/>
      <c r="AD391" s="233"/>
      <c r="AE391" s="233"/>
      <c r="AF391" s="233"/>
    </row>
    <row r="392" spans="21:32" x14ac:dyDescent="0.25">
      <c r="U392" s="233"/>
      <c r="V392" s="233"/>
      <c r="W392" s="233"/>
      <c r="X392" s="233"/>
      <c r="Y392" s="233"/>
      <c r="Z392" s="233"/>
      <c r="AA392" s="233"/>
      <c r="AB392" s="233"/>
      <c r="AC392" s="233"/>
      <c r="AD392" s="233"/>
      <c r="AE392" s="233"/>
      <c r="AF392" s="233"/>
    </row>
    <row r="393" spans="21:32" x14ac:dyDescent="0.25">
      <c r="U393" s="233"/>
      <c r="V393" s="233"/>
      <c r="W393" s="233"/>
      <c r="X393" s="233"/>
      <c r="Y393" s="233"/>
      <c r="Z393" s="233"/>
      <c r="AA393" s="233"/>
      <c r="AB393" s="233"/>
      <c r="AC393" s="233"/>
      <c r="AD393" s="233"/>
      <c r="AE393" s="233"/>
      <c r="AF393" s="233"/>
    </row>
    <row r="394" spans="21:32" x14ac:dyDescent="0.25">
      <c r="U394" s="233"/>
      <c r="V394" s="233"/>
      <c r="W394" s="233"/>
      <c r="X394" s="233"/>
      <c r="Y394" s="233"/>
      <c r="Z394" s="233"/>
      <c r="AA394" s="233"/>
      <c r="AB394" s="233"/>
      <c r="AC394" s="233"/>
      <c r="AD394" s="233"/>
      <c r="AE394" s="233"/>
      <c r="AF394" s="233"/>
    </row>
    <row r="395" spans="21:32" x14ac:dyDescent="0.25">
      <c r="U395" s="233"/>
      <c r="V395" s="233"/>
      <c r="W395" s="233"/>
      <c r="X395" s="233"/>
      <c r="Y395" s="233"/>
      <c r="Z395" s="233"/>
      <c r="AA395" s="233"/>
      <c r="AB395" s="233"/>
      <c r="AC395" s="233"/>
      <c r="AD395" s="233"/>
      <c r="AE395" s="233"/>
      <c r="AF395" s="233"/>
    </row>
    <row r="396" spans="21:32" x14ac:dyDescent="0.25">
      <c r="U396" s="233"/>
      <c r="V396" s="233"/>
      <c r="W396" s="233"/>
      <c r="X396" s="233"/>
      <c r="Y396" s="233"/>
      <c r="Z396" s="233"/>
      <c r="AA396" s="233"/>
      <c r="AB396" s="233"/>
      <c r="AC396" s="233"/>
      <c r="AD396" s="233"/>
      <c r="AE396" s="233"/>
      <c r="AF396" s="233"/>
    </row>
    <row r="397" spans="21:32" x14ac:dyDescent="0.25">
      <c r="U397" s="233"/>
      <c r="V397" s="233"/>
      <c r="W397" s="233"/>
      <c r="X397" s="233"/>
      <c r="Y397" s="233"/>
      <c r="Z397" s="233"/>
      <c r="AA397" s="233"/>
      <c r="AB397" s="233"/>
      <c r="AC397" s="233"/>
      <c r="AD397" s="233"/>
      <c r="AE397" s="233"/>
      <c r="AF397" s="233"/>
    </row>
    <row r="398" spans="21:32" x14ac:dyDescent="0.25">
      <c r="U398" s="233"/>
      <c r="V398" s="233"/>
      <c r="W398" s="233"/>
      <c r="X398" s="233"/>
      <c r="Y398" s="233"/>
      <c r="Z398" s="233"/>
      <c r="AA398" s="233"/>
      <c r="AB398" s="233"/>
      <c r="AC398" s="233"/>
      <c r="AD398" s="233"/>
      <c r="AE398" s="233"/>
      <c r="AF398" s="233"/>
    </row>
    <row r="399" spans="21:32" x14ac:dyDescent="0.25">
      <c r="U399" s="233"/>
      <c r="V399" s="233"/>
      <c r="W399" s="233"/>
      <c r="X399" s="233"/>
      <c r="Y399" s="233"/>
      <c r="Z399" s="233"/>
      <c r="AA399" s="233"/>
      <c r="AB399" s="233"/>
      <c r="AC399" s="233"/>
      <c r="AD399" s="233"/>
      <c r="AE399" s="233"/>
      <c r="AF399" s="233"/>
    </row>
    <row r="400" spans="21:32" x14ac:dyDescent="0.25">
      <c r="U400" s="233"/>
      <c r="V400" s="233"/>
      <c r="W400" s="233"/>
      <c r="X400" s="233"/>
      <c r="Y400" s="233"/>
      <c r="Z400" s="233"/>
      <c r="AA400" s="233"/>
      <c r="AB400" s="233"/>
      <c r="AC400" s="233"/>
      <c r="AD400" s="233"/>
      <c r="AE400" s="233"/>
      <c r="AF400" s="233"/>
    </row>
    <row r="401" spans="21:32" x14ac:dyDescent="0.25">
      <c r="U401" s="233"/>
      <c r="V401" s="233"/>
      <c r="W401" s="233"/>
      <c r="X401" s="233"/>
      <c r="Y401" s="233"/>
      <c r="Z401" s="233"/>
      <c r="AA401" s="233"/>
      <c r="AB401" s="233"/>
      <c r="AC401" s="233"/>
      <c r="AD401" s="233"/>
      <c r="AE401" s="233"/>
      <c r="AF401" s="233"/>
    </row>
    <row r="402" spans="21:32" x14ac:dyDescent="0.25">
      <c r="U402" s="233"/>
      <c r="V402" s="233"/>
      <c r="W402" s="233"/>
      <c r="X402" s="233"/>
      <c r="Y402" s="233"/>
      <c r="Z402" s="233"/>
      <c r="AA402" s="233"/>
      <c r="AB402" s="233"/>
      <c r="AC402" s="233"/>
      <c r="AD402" s="233"/>
      <c r="AE402" s="233"/>
      <c r="AF402" s="233"/>
    </row>
    <row r="403" spans="21:32" x14ac:dyDescent="0.25">
      <c r="U403" s="233"/>
      <c r="V403" s="233"/>
      <c r="W403" s="233"/>
      <c r="X403" s="233"/>
      <c r="Y403" s="233"/>
      <c r="Z403" s="233"/>
      <c r="AA403" s="233"/>
      <c r="AB403" s="233"/>
      <c r="AC403" s="233"/>
      <c r="AD403" s="233"/>
      <c r="AE403" s="233"/>
      <c r="AF403" s="233"/>
    </row>
    <row r="404" spans="21:32" x14ac:dyDescent="0.25">
      <c r="U404" s="233"/>
      <c r="V404" s="233"/>
      <c r="W404" s="233"/>
      <c r="X404" s="233"/>
      <c r="Y404" s="233"/>
      <c r="Z404" s="233"/>
      <c r="AA404" s="233"/>
      <c r="AB404" s="233"/>
      <c r="AC404" s="233"/>
      <c r="AD404" s="233"/>
      <c r="AE404" s="233"/>
      <c r="AF404" s="233"/>
    </row>
    <row r="405" spans="21:32" x14ac:dyDescent="0.25">
      <c r="U405" s="233"/>
      <c r="V405" s="233"/>
      <c r="W405" s="233"/>
      <c r="X405" s="233"/>
      <c r="Y405" s="233"/>
      <c r="Z405" s="233"/>
      <c r="AA405" s="233"/>
      <c r="AB405" s="233"/>
      <c r="AC405" s="233"/>
      <c r="AD405" s="233"/>
      <c r="AE405" s="233"/>
      <c r="AF405" s="233"/>
    </row>
    <row r="406" spans="21:32" x14ac:dyDescent="0.25">
      <c r="U406" s="233"/>
      <c r="V406" s="233"/>
      <c r="W406" s="233"/>
      <c r="X406" s="233"/>
      <c r="Y406" s="233"/>
      <c r="Z406" s="233"/>
      <c r="AA406" s="233"/>
      <c r="AB406" s="233"/>
      <c r="AC406" s="233"/>
      <c r="AD406" s="233"/>
      <c r="AE406" s="233"/>
      <c r="AF406" s="233"/>
    </row>
    <row r="407" spans="21:32" x14ac:dyDescent="0.25">
      <c r="U407" s="233"/>
      <c r="V407" s="233"/>
      <c r="W407" s="233"/>
      <c r="X407" s="233"/>
      <c r="Y407" s="233"/>
      <c r="Z407" s="233"/>
      <c r="AA407" s="233"/>
      <c r="AB407" s="233"/>
      <c r="AC407" s="233"/>
      <c r="AD407" s="233"/>
      <c r="AE407" s="233"/>
      <c r="AF407" s="233"/>
    </row>
    <row r="408" spans="21:32" x14ac:dyDescent="0.25">
      <c r="U408" s="233"/>
      <c r="V408" s="233"/>
      <c r="W408" s="233"/>
      <c r="X408" s="233"/>
      <c r="Y408" s="233"/>
      <c r="Z408" s="233"/>
      <c r="AA408" s="233"/>
      <c r="AB408" s="233"/>
      <c r="AC408" s="233"/>
      <c r="AD408" s="233"/>
      <c r="AE408" s="233"/>
      <c r="AF408" s="233"/>
    </row>
    <row r="409" spans="21:32" x14ac:dyDescent="0.25">
      <c r="U409" s="233"/>
      <c r="V409" s="233"/>
      <c r="W409" s="233"/>
      <c r="X409" s="233"/>
      <c r="Y409" s="233"/>
      <c r="Z409" s="233"/>
      <c r="AA409" s="233"/>
      <c r="AB409" s="233"/>
      <c r="AC409" s="233"/>
      <c r="AD409" s="233"/>
      <c r="AE409" s="233"/>
      <c r="AF409" s="233"/>
    </row>
    <row r="410" spans="21:32" x14ac:dyDescent="0.25">
      <c r="U410" s="233"/>
      <c r="V410" s="233"/>
      <c r="W410" s="233"/>
      <c r="X410" s="233"/>
      <c r="Y410" s="233"/>
      <c r="Z410" s="233"/>
      <c r="AA410" s="233"/>
      <c r="AB410" s="233"/>
      <c r="AC410" s="233"/>
      <c r="AD410" s="233"/>
      <c r="AE410" s="233"/>
      <c r="AF410" s="233"/>
    </row>
    <row r="411" spans="21:32" x14ac:dyDescent="0.25">
      <c r="U411" s="233"/>
      <c r="V411" s="233"/>
      <c r="W411" s="233"/>
      <c r="X411" s="233"/>
      <c r="Y411" s="233"/>
      <c r="Z411" s="233"/>
      <c r="AA411" s="233"/>
      <c r="AB411" s="233"/>
      <c r="AC411" s="233"/>
      <c r="AD411" s="233"/>
      <c r="AE411" s="233"/>
      <c r="AF411" s="233"/>
    </row>
    <row r="412" spans="21:32" x14ac:dyDescent="0.25">
      <c r="U412" s="233"/>
      <c r="V412" s="233"/>
      <c r="W412" s="233"/>
      <c r="X412" s="233"/>
      <c r="Y412" s="233"/>
      <c r="Z412" s="233"/>
      <c r="AA412" s="233"/>
      <c r="AB412" s="233"/>
      <c r="AC412" s="233"/>
      <c r="AD412" s="233"/>
      <c r="AE412" s="233"/>
      <c r="AF412" s="233"/>
    </row>
    <row r="413" spans="21:32" x14ac:dyDescent="0.25">
      <c r="U413" s="233"/>
      <c r="V413" s="233"/>
      <c r="W413" s="233"/>
      <c r="X413" s="233"/>
      <c r="Y413" s="233"/>
      <c r="Z413" s="233"/>
      <c r="AA413" s="233"/>
      <c r="AB413" s="233"/>
      <c r="AC413" s="233"/>
      <c r="AD413" s="233"/>
      <c r="AE413" s="233"/>
      <c r="AF413" s="233"/>
    </row>
    <row r="414" spans="21:32" x14ac:dyDescent="0.25">
      <c r="U414" s="233"/>
      <c r="V414" s="233"/>
      <c r="W414" s="233"/>
      <c r="X414" s="233"/>
      <c r="Y414" s="233"/>
      <c r="Z414" s="233"/>
      <c r="AA414" s="233"/>
      <c r="AB414" s="233"/>
      <c r="AC414" s="233"/>
      <c r="AD414" s="233"/>
      <c r="AE414" s="233"/>
      <c r="AF414" s="233"/>
    </row>
    <row r="415" spans="21:32" x14ac:dyDescent="0.25">
      <c r="U415" s="233"/>
      <c r="V415" s="233"/>
      <c r="W415" s="233"/>
      <c r="X415" s="233"/>
      <c r="Y415" s="233"/>
      <c r="Z415" s="233"/>
      <c r="AA415" s="233"/>
      <c r="AB415" s="233"/>
      <c r="AC415" s="233"/>
      <c r="AD415" s="233"/>
      <c r="AE415" s="233"/>
      <c r="AF415" s="233"/>
    </row>
    <row r="416" spans="21:32" x14ac:dyDescent="0.25">
      <c r="U416" s="233"/>
      <c r="V416" s="233"/>
      <c r="W416" s="233"/>
      <c r="X416" s="233"/>
      <c r="Y416" s="233"/>
      <c r="Z416" s="233"/>
      <c r="AA416" s="233"/>
      <c r="AB416" s="233"/>
      <c r="AC416" s="233"/>
      <c r="AD416" s="233"/>
      <c r="AE416" s="233"/>
      <c r="AF416" s="233"/>
    </row>
    <row r="417" spans="21:32" x14ac:dyDescent="0.25">
      <c r="U417" s="233"/>
      <c r="V417" s="233"/>
      <c r="W417" s="233"/>
      <c r="X417" s="233"/>
      <c r="Y417" s="233"/>
      <c r="Z417" s="233"/>
      <c r="AA417" s="233"/>
      <c r="AB417" s="233"/>
      <c r="AC417" s="233"/>
      <c r="AD417" s="233"/>
      <c r="AE417" s="233"/>
      <c r="AF417" s="233"/>
    </row>
    <row r="418" spans="21:32" x14ac:dyDescent="0.25">
      <c r="U418" s="233"/>
      <c r="V418" s="233"/>
      <c r="W418" s="233"/>
      <c r="X418" s="233"/>
      <c r="Y418" s="233"/>
      <c r="Z418" s="233"/>
      <c r="AA418" s="233"/>
      <c r="AB418" s="233"/>
      <c r="AC418" s="233"/>
      <c r="AD418" s="233"/>
      <c r="AE418" s="233"/>
      <c r="AF418" s="233"/>
    </row>
    <row r="419" spans="21:32" x14ac:dyDescent="0.25">
      <c r="U419" s="233"/>
      <c r="V419" s="233"/>
      <c r="W419" s="233"/>
      <c r="X419" s="233"/>
      <c r="Y419" s="233"/>
      <c r="Z419" s="233"/>
      <c r="AA419" s="233"/>
      <c r="AB419" s="233"/>
      <c r="AC419" s="233"/>
      <c r="AD419" s="233"/>
      <c r="AE419" s="233"/>
      <c r="AF419" s="233"/>
    </row>
    <row r="420" spans="21:32" x14ac:dyDescent="0.25">
      <c r="U420" s="233"/>
      <c r="V420" s="233"/>
      <c r="W420" s="233"/>
      <c r="X420" s="233"/>
      <c r="Y420" s="233"/>
      <c r="Z420" s="233"/>
      <c r="AA420" s="233"/>
      <c r="AB420" s="233"/>
      <c r="AC420" s="233"/>
      <c r="AD420" s="233"/>
      <c r="AE420" s="233"/>
      <c r="AF420" s="233"/>
    </row>
    <row r="421" spans="21:32" x14ac:dyDescent="0.25">
      <c r="U421" s="233"/>
      <c r="V421" s="233"/>
      <c r="W421" s="233"/>
      <c r="X421" s="233"/>
      <c r="Y421" s="233"/>
      <c r="Z421" s="233"/>
      <c r="AA421" s="233"/>
      <c r="AB421" s="233"/>
      <c r="AC421" s="233"/>
      <c r="AD421" s="233"/>
      <c r="AE421" s="233"/>
      <c r="AF421" s="233"/>
    </row>
    <row r="422" spans="21:32" x14ac:dyDescent="0.25">
      <c r="U422" s="233"/>
      <c r="V422" s="233"/>
      <c r="W422" s="233"/>
      <c r="X422" s="233"/>
      <c r="Y422" s="233"/>
      <c r="Z422" s="233"/>
      <c r="AA422" s="233"/>
      <c r="AB422" s="233"/>
      <c r="AC422" s="233"/>
      <c r="AD422" s="233"/>
      <c r="AE422" s="233"/>
      <c r="AF422" s="233"/>
    </row>
    <row r="423" spans="21:32" x14ac:dyDescent="0.25">
      <c r="U423" s="233"/>
      <c r="V423" s="233"/>
      <c r="W423" s="233"/>
      <c r="X423" s="233"/>
      <c r="Y423" s="233"/>
      <c r="Z423" s="233"/>
      <c r="AA423" s="233"/>
      <c r="AB423" s="233"/>
      <c r="AC423" s="233"/>
      <c r="AD423" s="233"/>
      <c r="AE423" s="233"/>
      <c r="AF423" s="233"/>
    </row>
    <row r="424" spans="21:32" x14ac:dyDescent="0.25">
      <c r="U424" s="233"/>
      <c r="V424" s="233"/>
      <c r="W424" s="233"/>
      <c r="X424" s="233"/>
      <c r="Y424" s="233"/>
      <c r="Z424" s="233"/>
      <c r="AA424" s="233"/>
      <c r="AB424" s="233"/>
      <c r="AC424" s="233"/>
      <c r="AD424" s="233"/>
      <c r="AE424" s="233"/>
      <c r="AF424" s="233"/>
    </row>
    <row r="425" spans="21:32" x14ac:dyDescent="0.25">
      <c r="U425" s="233"/>
      <c r="V425" s="233"/>
      <c r="W425" s="233"/>
      <c r="X425" s="233"/>
      <c r="Y425" s="233"/>
      <c r="Z425" s="233"/>
      <c r="AA425" s="233"/>
      <c r="AB425" s="233"/>
      <c r="AC425" s="233"/>
      <c r="AD425" s="233"/>
      <c r="AE425" s="233"/>
      <c r="AF425" s="233"/>
    </row>
    <row r="426" spans="21:32" x14ac:dyDescent="0.25">
      <c r="U426" s="233"/>
      <c r="V426" s="233"/>
      <c r="W426" s="233"/>
      <c r="X426" s="233"/>
      <c r="Y426" s="233"/>
      <c r="Z426" s="233"/>
      <c r="AA426" s="233"/>
      <c r="AB426" s="233"/>
      <c r="AC426" s="233"/>
      <c r="AD426" s="233"/>
      <c r="AE426" s="233"/>
      <c r="AF426" s="233"/>
    </row>
    <row r="427" spans="21:32" x14ac:dyDescent="0.25">
      <c r="U427" s="233"/>
      <c r="V427" s="233"/>
      <c r="W427" s="233"/>
      <c r="X427" s="233"/>
      <c r="Y427" s="233"/>
      <c r="Z427" s="233"/>
      <c r="AA427" s="233"/>
      <c r="AB427" s="233"/>
      <c r="AC427" s="233"/>
      <c r="AD427" s="233"/>
      <c r="AE427" s="233"/>
      <c r="AF427" s="233"/>
    </row>
    <row r="428" spans="21:32" x14ac:dyDescent="0.25">
      <c r="U428" s="233"/>
      <c r="V428" s="233"/>
      <c r="W428" s="233"/>
      <c r="X428" s="233"/>
      <c r="Y428" s="233"/>
      <c r="Z428" s="233"/>
      <c r="AA428" s="233"/>
      <c r="AB428" s="233"/>
      <c r="AC428" s="233"/>
      <c r="AD428" s="233"/>
      <c r="AE428" s="233"/>
      <c r="AF428" s="233"/>
    </row>
    <row r="429" spans="21:32" x14ac:dyDescent="0.25">
      <c r="U429" s="233"/>
      <c r="V429" s="233"/>
      <c r="W429" s="233"/>
      <c r="X429" s="233"/>
      <c r="Y429" s="233"/>
      <c r="Z429" s="233"/>
      <c r="AA429" s="233"/>
      <c r="AB429" s="233"/>
      <c r="AC429" s="233"/>
      <c r="AD429" s="233"/>
      <c r="AE429" s="233"/>
      <c r="AF429" s="233"/>
    </row>
    <row r="430" spans="21:32" x14ac:dyDescent="0.25">
      <c r="U430" s="233"/>
      <c r="V430" s="233"/>
      <c r="W430" s="233"/>
      <c r="X430" s="233"/>
      <c r="Y430" s="233"/>
      <c r="Z430" s="233"/>
      <c r="AA430" s="233"/>
      <c r="AB430" s="233"/>
      <c r="AC430" s="233"/>
      <c r="AD430" s="233"/>
      <c r="AE430" s="233"/>
      <c r="AF430" s="233"/>
    </row>
    <row r="431" spans="21:32" x14ac:dyDescent="0.25">
      <c r="U431" s="233"/>
      <c r="V431" s="233"/>
      <c r="W431" s="233"/>
      <c r="X431" s="233"/>
      <c r="Y431" s="233"/>
      <c r="Z431" s="233"/>
      <c r="AA431" s="233"/>
      <c r="AB431" s="233"/>
      <c r="AC431" s="233"/>
      <c r="AD431" s="233"/>
      <c r="AE431" s="233"/>
      <c r="AF431" s="233"/>
    </row>
    <row r="432" spans="21:32" x14ac:dyDescent="0.25">
      <c r="U432" s="233"/>
      <c r="V432" s="233"/>
      <c r="W432" s="233"/>
      <c r="X432" s="233"/>
      <c r="Y432" s="233"/>
      <c r="Z432" s="233"/>
      <c r="AA432" s="233"/>
      <c r="AB432" s="233"/>
      <c r="AC432" s="233"/>
      <c r="AD432" s="233"/>
      <c r="AE432" s="233"/>
      <c r="AF432" s="233"/>
    </row>
    <row r="433" spans="21:32" x14ac:dyDescent="0.25">
      <c r="U433" s="233"/>
      <c r="V433" s="233"/>
      <c r="W433" s="233"/>
      <c r="X433" s="233"/>
      <c r="Y433" s="233"/>
      <c r="Z433" s="233"/>
      <c r="AA433" s="233"/>
      <c r="AB433" s="233"/>
      <c r="AC433" s="233"/>
      <c r="AD433" s="233"/>
      <c r="AE433" s="233"/>
      <c r="AF433" s="233"/>
    </row>
    <row r="434" spans="21:32" x14ac:dyDescent="0.25">
      <c r="U434" s="233"/>
      <c r="V434" s="233"/>
      <c r="W434" s="233"/>
      <c r="X434" s="233"/>
      <c r="Y434" s="233"/>
      <c r="Z434" s="233"/>
      <c r="AA434" s="233"/>
      <c r="AB434" s="233"/>
      <c r="AC434" s="233"/>
      <c r="AD434" s="233"/>
      <c r="AE434" s="233"/>
      <c r="AF434" s="233"/>
    </row>
    <row r="435" spans="21:32" x14ac:dyDescent="0.25">
      <c r="U435" s="233"/>
      <c r="V435" s="233"/>
      <c r="W435" s="233"/>
      <c r="X435" s="233"/>
      <c r="Y435" s="233"/>
      <c r="Z435" s="233"/>
      <c r="AA435" s="233"/>
      <c r="AB435" s="233"/>
      <c r="AC435" s="233"/>
      <c r="AD435" s="233"/>
      <c r="AE435" s="233"/>
      <c r="AF435" s="233"/>
    </row>
    <row r="436" spans="21:32" x14ac:dyDescent="0.25">
      <c r="U436" s="233"/>
      <c r="V436" s="233"/>
      <c r="W436" s="233"/>
      <c r="X436" s="233"/>
      <c r="Y436" s="233"/>
      <c r="Z436" s="233"/>
      <c r="AA436" s="233"/>
      <c r="AB436" s="233"/>
      <c r="AC436" s="233"/>
      <c r="AD436" s="233"/>
      <c r="AE436" s="233"/>
      <c r="AF436" s="233"/>
    </row>
    <row r="437" spans="21:32" x14ac:dyDescent="0.25">
      <c r="U437" s="233"/>
      <c r="V437" s="233"/>
      <c r="W437" s="233"/>
      <c r="X437" s="233"/>
      <c r="Y437" s="233"/>
      <c r="Z437" s="233"/>
      <c r="AA437" s="233"/>
      <c r="AB437" s="233"/>
      <c r="AC437" s="233"/>
      <c r="AD437" s="233"/>
      <c r="AE437" s="233"/>
      <c r="AF437" s="233"/>
    </row>
    <row r="438" spans="21:32" x14ac:dyDescent="0.25">
      <c r="U438" s="233"/>
      <c r="V438" s="233"/>
      <c r="W438" s="233"/>
      <c r="X438" s="233"/>
      <c r="Y438" s="233"/>
      <c r="Z438" s="233"/>
      <c r="AA438" s="233"/>
      <c r="AB438" s="233"/>
      <c r="AC438" s="233"/>
      <c r="AD438" s="233"/>
      <c r="AE438" s="233"/>
      <c r="AF438" s="233"/>
    </row>
    <row r="439" spans="21:32" x14ac:dyDescent="0.25">
      <c r="U439" s="233"/>
      <c r="V439" s="233"/>
      <c r="W439" s="233"/>
      <c r="X439" s="233"/>
      <c r="Y439" s="233"/>
      <c r="Z439" s="233"/>
      <c r="AA439" s="233"/>
      <c r="AB439" s="233"/>
      <c r="AC439" s="233"/>
      <c r="AD439" s="233"/>
      <c r="AE439" s="233"/>
      <c r="AF439" s="233"/>
    </row>
    <row r="440" spans="21:32" x14ac:dyDescent="0.25">
      <c r="U440" s="233"/>
      <c r="V440" s="233"/>
      <c r="W440" s="233"/>
      <c r="X440" s="233"/>
      <c r="Y440" s="233"/>
      <c r="Z440" s="233"/>
      <c r="AA440" s="233"/>
      <c r="AB440" s="233"/>
      <c r="AC440" s="233"/>
      <c r="AD440" s="233"/>
      <c r="AE440" s="233"/>
      <c r="AF440" s="233"/>
    </row>
    <row r="441" spans="21:32" x14ac:dyDescent="0.25">
      <c r="U441" s="233"/>
      <c r="V441" s="233"/>
      <c r="W441" s="233"/>
      <c r="X441" s="233"/>
      <c r="Y441" s="233"/>
      <c r="Z441" s="233"/>
      <c r="AA441" s="233"/>
      <c r="AB441" s="233"/>
      <c r="AC441" s="233"/>
      <c r="AD441" s="233"/>
      <c r="AE441" s="233"/>
      <c r="AF441" s="233"/>
    </row>
    <row r="442" spans="21:32" x14ac:dyDescent="0.25">
      <c r="U442" s="233"/>
      <c r="V442" s="233"/>
      <c r="W442" s="233"/>
      <c r="X442" s="233"/>
      <c r="Y442" s="233"/>
      <c r="Z442" s="233"/>
      <c r="AA442" s="233"/>
      <c r="AB442" s="233"/>
      <c r="AC442" s="233"/>
      <c r="AD442" s="233"/>
      <c r="AE442" s="233"/>
      <c r="AF442" s="233"/>
    </row>
    <row r="443" spans="21:32" x14ac:dyDescent="0.25">
      <c r="U443" s="233"/>
      <c r="V443" s="233"/>
      <c r="W443" s="233"/>
      <c r="X443" s="233"/>
      <c r="Y443" s="233"/>
      <c r="Z443" s="233"/>
      <c r="AA443" s="233"/>
      <c r="AB443" s="233"/>
      <c r="AC443" s="233"/>
      <c r="AD443" s="233"/>
      <c r="AE443" s="233"/>
      <c r="AF443" s="233"/>
    </row>
    <row r="444" spans="21:32" x14ac:dyDescent="0.25">
      <c r="U444" s="233"/>
      <c r="V444" s="233"/>
      <c r="W444" s="233"/>
      <c r="X444" s="233"/>
      <c r="Y444" s="233"/>
      <c r="Z444" s="233"/>
      <c r="AA444" s="233"/>
      <c r="AB444" s="233"/>
      <c r="AC444" s="233"/>
      <c r="AD444" s="233"/>
      <c r="AE444" s="233"/>
      <c r="AF444" s="233"/>
    </row>
    <row r="445" spans="21:32" x14ac:dyDescent="0.25">
      <c r="U445" s="233"/>
      <c r="V445" s="233"/>
      <c r="W445" s="233"/>
      <c r="X445" s="233"/>
      <c r="Y445" s="233"/>
      <c r="Z445" s="233"/>
      <c r="AA445" s="233"/>
      <c r="AB445" s="233"/>
      <c r="AC445" s="233"/>
      <c r="AD445" s="233"/>
      <c r="AE445" s="233"/>
      <c r="AF445" s="233"/>
    </row>
    <row r="446" spans="21:32" x14ac:dyDescent="0.25">
      <c r="U446" s="233"/>
      <c r="V446" s="233"/>
      <c r="W446" s="233"/>
      <c r="X446" s="233"/>
      <c r="Y446" s="233"/>
      <c r="Z446" s="233"/>
      <c r="AA446" s="233"/>
      <c r="AB446" s="233"/>
      <c r="AC446" s="233"/>
      <c r="AD446" s="233"/>
      <c r="AE446" s="233"/>
      <c r="AF446" s="233"/>
    </row>
    <row r="447" spans="21:32" x14ac:dyDescent="0.25">
      <c r="U447" s="233"/>
      <c r="V447" s="233"/>
      <c r="W447" s="233"/>
      <c r="X447" s="233"/>
      <c r="Y447" s="233"/>
      <c r="Z447" s="233"/>
      <c r="AA447" s="233"/>
      <c r="AB447" s="233"/>
      <c r="AC447" s="233"/>
      <c r="AD447" s="233"/>
      <c r="AE447" s="233"/>
      <c r="AF447" s="233"/>
    </row>
    <row r="448" spans="21:32" x14ac:dyDescent="0.25">
      <c r="U448" s="233"/>
      <c r="V448" s="233"/>
      <c r="W448" s="233"/>
      <c r="X448" s="233"/>
      <c r="Y448" s="233"/>
      <c r="Z448" s="233"/>
      <c r="AA448" s="233"/>
      <c r="AB448" s="233"/>
      <c r="AC448" s="233"/>
      <c r="AD448" s="233"/>
      <c r="AE448" s="233"/>
      <c r="AF448" s="233"/>
    </row>
    <row r="449" spans="21:32" x14ac:dyDescent="0.25">
      <c r="U449" s="233"/>
      <c r="V449" s="233"/>
      <c r="W449" s="233"/>
      <c r="X449" s="233"/>
      <c r="Y449" s="233"/>
      <c r="Z449" s="233"/>
      <c r="AA449" s="233"/>
      <c r="AB449" s="233"/>
      <c r="AC449" s="233"/>
      <c r="AD449" s="233"/>
      <c r="AE449" s="233"/>
      <c r="AF449" s="233"/>
    </row>
    <row r="450" spans="21:32" x14ac:dyDescent="0.25">
      <c r="U450" s="233"/>
      <c r="V450" s="233"/>
      <c r="W450" s="233"/>
      <c r="X450" s="233"/>
      <c r="Y450" s="233"/>
      <c r="Z450" s="233"/>
      <c r="AA450" s="233"/>
      <c r="AB450" s="233"/>
      <c r="AC450" s="233"/>
      <c r="AD450" s="233"/>
      <c r="AE450" s="233"/>
      <c r="AF450" s="233"/>
    </row>
    <row r="451" spans="21:32" x14ac:dyDescent="0.25">
      <c r="U451" s="233"/>
      <c r="V451" s="233"/>
      <c r="W451" s="233"/>
      <c r="X451" s="233"/>
      <c r="Y451" s="233"/>
      <c r="Z451" s="233"/>
      <c r="AA451" s="233"/>
      <c r="AB451" s="233"/>
      <c r="AC451" s="233"/>
      <c r="AD451" s="233"/>
      <c r="AE451" s="233"/>
      <c r="AF451" s="233"/>
    </row>
    <row r="452" spans="21:32" x14ac:dyDescent="0.25">
      <c r="U452" s="233"/>
      <c r="V452" s="233"/>
      <c r="W452" s="233"/>
      <c r="X452" s="233"/>
      <c r="Y452" s="233"/>
      <c r="Z452" s="233"/>
      <c r="AA452" s="233"/>
      <c r="AB452" s="233"/>
      <c r="AC452" s="233"/>
      <c r="AD452" s="233"/>
      <c r="AE452" s="233"/>
      <c r="AF452" s="233"/>
    </row>
    <row r="453" spans="21:32" x14ac:dyDescent="0.25">
      <c r="U453" s="233"/>
      <c r="V453" s="233"/>
      <c r="W453" s="233"/>
      <c r="X453" s="233"/>
      <c r="Y453" s="233"/>
      <c r="Z453" s="233"/>
      <c r="AA453" s="233"/>
      <c r="AB453" s="233"/>
      <c r="AC453" s="233"/>
      <c r="AD453" s="233"/>
      <c r="AE453" s="233"/>
      <c r="AF453" s="233"/>
    </row>
    <row r="454" spans="21:32" x14ac:dyDescent="0.25">
      <c r="U454" s="233"/>
      <c r="V454" s="233"/>
      <c r="W454" s="233"/>
      <c r="X454" s="233"/>
      <c r="Y454" s="233"/>
      <c r="Z454" s="233"/>
      <c r="AA454" s="233"/>
      <c r="AB454" s="233"/>
      <c r="AC454" s="233"/>
      <c r="AD454" s="233"/>
      <c r="AE454" s="233"/>
      <c r="AF454" s="233"/>
    </row>
    <row r="455" spans="21:32" x14ac:dyDescent="0.25">
      <c r="U455" s="233"/>
      <c r="V455" s="233"/>
      <c r="W455" s="233"/>
      <c r="X455" s="233"/>
      <c r="Y455" s="233"/>
      <c r="Z455" s="233"/>
      <c r="AA455" s="233"/>
      <c r="AB455" s="233"/>
      <c r="AC455" s="233"/>
      <c r="AD455" s="233"/>
      <c r="AE455" s="233"/>
      <c r="AF455" s="233"/>
    </row>
    <row r="456" spans="21:32" x14ac:dyDescent="0.25">
      <c r="U456" s="233"/>
      <c r="V456" s="233"/>
      <c r="W456" s="233"/>
      <c r="X456" s="233"/>
      <c r="Y456" s="233"/>
      <c r="Z456" s="233"/>
      <c r="AA456" s="233"/>
      <c r="AB456" s="233"/>
      <c r="AC456" s="233"/>
      <c r="AD456" s="233"/>
      <c r="AE456" s="233"/>
      <c r="AF456" s="233"/>
    </row>
    <row r="457" spans="21:32" x14ac:dyDescent="0.25">
      <c r="U457" s="233"/>
      <c r="V457" s="233"/>
      <c r="W457" s="233"/>
      <c r="X457" s="233"/>
      <c r="Y457" s="233"/>
      <c r="Z457" s="233"/>
      <c r="AA457" s="233"/>
      <c r="AB457" s="233"/>
      <c r="AC457" s="233"/>
      <c r="AD457" s="233"/>
      <c r="AE457" s="233"/>
      <c r="AF457" s="233"/>
    </row>
    <row r="458" spans="21:32" x14ac:dyDescent="0.25">
      <c r="U458" s="233"/>
      <c r="V458" s="233"/>
      <c r="W458" s="233"/>
      <c r="X458" s="233"/>
      <c r="Y458" s="233"/>
      <c r="Z458" s="233"/>
      <c r="AA458" s="233"/>
      <c r="AB458" s="233"/>
      <c r="AC458" s="233"/>
      <c r="AD458" s="233"/>
      <c r="AE458" s="233"/>
      <c r="AF458" s="233"/>
    </row>
    <row r="459" spans="21:32" x14ac:dyDescent="0.25">
      <c r="U459" s="233"/>
      <c r="V459" s="233"/>
      <c r="W459" s="233"/>
      <c r="X459" s="233"/>
      <c r="Y459" s="233"/>
      <c r="Z459" s="233"/>
      <c r="AA459" s="233"/>
      <c r="AB459" s="233"/>
      <c r="AC459" s="233"/>
      <c r="AD459" s="233"/>
      <c r="AE459" s="233"/>
      <c r="AF459" s="233"/>
    </row>
    <row r="460" spans="21:32" x14ac:dyDescent="0.25">
      <c r="U460" s="233"/>
      <c r="V460" s="233"/>
      <c r="W460" s="233"/>
      <c r="X460" s="233"/>
      <c r="Y460" s="233"/>
      <c r="Z460" s="233"/>
      <c r="AA460" s="233"/>
      <c r="AB460" s="233"/>
      <c r="AC460" s="233"/>
      <c r="AD460" s="233"/>
      <c r="AE460" s="233"/>
      <c r="AF460" s="233"/>
    </row>
    <row r="461" spans="21:32" x14ac:dyDescent="0.25">
      <c r="U461" s="233"/>
      <c r="V461" s="233"/>
      <c r="W461" s="233"/>
      <c r="X461" s="233"/>
      <c r="Y461" s="233"/>
      <c r="Z461" s="233"/>
      <c r="AA461" s="233"/>
      <c r="AB461" s="233"/>
      <c r="AC461" s="233"/>
      <c r="AD461" s="233"/>
      <c r="AE461" s="233"/>
      <c r="AF461" s="233"/>
    </row>
    <row r="462" spans="21:32" x14ac:dyDescent="0.25">
      <c r="U462" s="233"/>
      <c r="V462" s="233"/>
      <c r="W462" s="233"/>
      <c r="X462" s="233"/>
      <c r="Y462" s="233"/>
      <c r="Z462" s="233"/>
      <c r="AA462" s="233"/>
      <c r="AB462" s="233"/>
      <c r="AC462" s="233"/>
      <c r="AD462" s="233"/>
      <c r="AE462" s="233"/>
      <c r="AF462" s="233"/>
    </row>
    <row r="463" spans="21:32" x14ac:dyDescent="0.25">
      <c r="U463" s="233"/>
      <c r="V463" s="233"/>
      <c r="W463" s="233"/>
      <c r="X463" s="233"/>
      <c r="Y463" s="233"/>
      <c r="Z463" s="233"/>
      <c r="AA463" s="233"/>
      <c r="AB463" s="233"/>
      <c r="AC463" s="233"/>
      <c r="AD463" s="233"/>
      <c r="AE463" s="233"/>
      <c r="AF463" s="233"/>
    </row>
    <row r="464" spans="21:32" x14ac:dyDescent="0.25">
      <c r="U464" s="233"/>
      <c r="V464" s="233"/>
      <c r="W464" s="233"/>
      <c r="X464" s="233"/>
      <c r="Y464" s="233"/>
      <c r="Z464" s="233"/>
      <c r="AA464" s="233"/>
      <c r="AB464" s="233"/>
      <c r="AC464" s="233"/>
      <c r="AD464" s="233"/>
      <c r="AE464" s="233"/>
      <c r="AF464" s="233"/>
    </row>
    <row r="465" spans="21:32" x14ac:dyDescent="0.25">
      <c r="U465" s="233"/>
      <c r="V465" s="233"/>
      <c r="W465" s="233"/>
      <c r="X465" s="233"/>
      <c r="Y465" s="233"/>
      <c r="Z465" s="233"/>
      <c r="AA465" s="233"/>
      <c r="AB465" s="233"/>
      <c r="AC465" s="233"/>
      <c r="AD465" s="233"/>
      <c r="AE465" s="233"/>
      <c r="AF465" s="233"/>
    </row>
    <row r="466" spans="21:32" x14ac:dyDescent="0.25">
      <c r="U466" s="233"/>
      <c r="V466" s="233"/>
      <c r="W466" s="233"/>
      <c r="X466" s="233"/>
      <c r="Y466" s="233"/>
      <c r="Z466" s="233"/>
      <c r="AA466" s="233"/>
      <c r="AB466" s="233"/>
      <c r="AC466" s="233"/>
      <c r="AD466" s="233"/>
      <c r="AE466" s="233"/>
      <c r="AF466" s="233"/>
    </row>
    <row r="467" spans="21:32" x14ac:dyDescent="0.25">
      <c r="U467" s="233"/>
      <c r="V467" s="233"/>
      <c r="W467" s="233"/>
      <c r="X467" s="233"/>
      <c r="Y467" s="233"/>
      <c r="Z467" s="233"/>
      <c r="AA467" s="233"/>
      <c r="AB467" s="233"/>
      <c r="AC467" s="233"/>
      <c r="AD467" s="233"/>
      <c r="AE467" s="233"/>
      <c r="AF467" s="233"/>
    </row>
    <row r="468" spans="21:32" x14ac:dyDescent="0.25">
      <c r="U468" s="233"/>
      <c r="V468" s="233"/>
      <c r="W468" s="233"/>
      <c r="X468" s="233"/>
      <c r="Y468" s="233"/>
      <c r="Z468" s="233"/>
      <c r="AA468" s="233"/>
      <c r="AB468" s="233"/>
      <c r="AC468" s="233"/>
      <c r="AD468" s="233"/>
      <c r="AE468" s="233"/>
      <c r="AF468" s="233"/>
    </row>
    <row r="469" spans="21:32" x14ac:dyDescent="0.25">
      <c r="U469" s="233"/>
      <c r="V469" s="233"/>
      <c r="W469" s="233"/>
      <c r="X469" s="233"/>
      <c r="Y469" s="233"/>
      <c r="Z469" s="233"/>
      <c r="AA469" s="233"/>
      <c r="AB469" s="233"/>
      <c r="AC469" s="233"/>
      <c r="AD469" s="233"/>
      <c r="AE469" s="233"/>
      <c r="AF469" s="233"/>
    </row>
    <row r="470" spans="21:32" x14ac:dyDescent="0.25">
      <c r="U470" s="233"/>
      <c r="V470" s="233"/>
      <c r="W470" s="233"/>
      <c r="X470" s="233"/>
      <c r="Y470" s="233"/>
      <c r="Z470" s="233"/>
      <c r="AA470" s="233"/>
      <c r="AB470" s="233"/>
      <c r="AC470" s="233"/>
      <c r="AD470" s="233"/>
      <c r="AE470" s="233"/>
      <c r="AF470" s="233"/>
    </row>
    <row r="471" spans="21:32" x14ac:dyDescent="0.25">
      <c r="U471" s="233"/>
      <c r="V471" s="233"/>
      <c r="W471" s="233"/>
      <c r="X471" s="233"/>
      <c r="Y471" s="233"/>
      <c r="Z471" s="233"/>
      <c r="AA471" s="233"/>
      <c r="AB471" s="233"/>
      <c r="AC471" s="233"/>
      <c r="AD471" s="233"/>
      <c r="AE471" s="233"/>
      <c r="AF471" s="233"/>
    </row>
    <row r="472" spans="21:32" x14ac:dyDescent="0.25">
      <c r="U472" s="233"/>
      <c r="V472" s="233"/>
      <c r="W472" s="233"/>
      <c r="X472" s="233"/>
      <c r="Y472" s="233"/>
      <c r="Z472" s="233"/>
      <c r="AA472" s="233"/>
      <c r="AB472" s="233"/>
      <c r="AC472" s="233"/>
      <c r="AD472" s="233"/>
      <c r="AE472" s="233"/>
      <c r="AF472" s="233"/>
    </row>
    <row r="473" spans="21:32" x14ac:dyDescent="0.25">
      <c r="U473" s="233"/>
      <c r="V473" s="233"/>
      <c r="W473" s="233"/>
      <c r="X473" s="233"/>
      <c r="Y473" s="233"/>
      <c r="Z473" s="233"/>
      <c r="AA473" s="233"/>
      <c r="AB473" s="233"/>
      <c r="AC473" s="233"/>
      <c r="AD473" s="233"/>
      <c r="AE473" s="233"/>
      <c r="AF473" s="233"/>
    </row>
    <row r="474" spans="21:32" x14ac:dyDescent="0.25">
      <c r="U474" s="233"/>
      <c r="V474" s="233"/>
      <c r="W474" s="233"/>
      <c r="X474" s="233"/>
      <c r="Y474" s="233"/>
      <c r="Z474" s="233"/>
      <c r="AA474" s="233"/>
      <c r="AB474" s="233"/>
      <c r="AC474" s="233"/>
      <c r="AD474" s="233"/>
      <c r="AE474" s="233"/>
      <c r="AF474" s="233"/>
    </row>
    <row r="475" spans="21:32" x14ac:dyDescent="0.25">
      <c r="U475" s="233"/>
      <c r="V475" s="233"/>
      <c r="W475" s="233"/>
      <c r="X475" s="233"/>
      <c r="Y475" s="233"/>
      <c r="Z475" s="233"/>
      <c r="AA475" s="233"/>
      <c r="AB475" s="233"/>
      <c r="AC475" s="233"/>
      <c r="AD475" s="233"/>
      <c r="AE475" s="233"/>
      <c r="AF475" s="233"/>
    </row>
    <row r="476" spans="21:32" x14ac:dyDescent="0.25">
      <c r="U476" s="233"/>
      <c r="V476" s="233"/>
      <c r="W476" s="233"/>
      <c r="X476" s="233"/>
      <c r="Y476" s="233"/>
      <c r="Z476" s="233"/>
      <c r="AA476" s="233"/>
      <c r="AB476" s="233"/>
      <c r="AC476" s="233"/>
      <c r="AD476" s="233"/>
      <c r="AE476" s="233"/>
      <c r="AF476" s="233"/>
    </row>
    <row r="477" spans="21:32" x14ac:dyDescent="0.25">
      <c r="U477" s="233"/>
      <c r="V477" s="233"/>
      <c r="W477" s="233"/>
      <c r="X477" s="233"/>
      <c r="Y477" s="233"/>
      <c r="Z477" s="233"/>
      <c r="AA477" s="233"/>
      <c r="AB477" s="233"/>
      <c r="AC477" s="233"/>
      <c r="AD477" s="233"/>
      <c r="AE477" s="233"/>
      <c r="AF477" s="233"/>
    </row>
    <row r="478" spans="21:32" x14ac:dyDescent="0.25">
      <c r="U478" s="233"/>
      <c r="V478" s="233"/>
      <c r="W478" s="233"/>
      <c r="X478" s="233"/>
      <c r="Y478" s="233"/>
      <c r="Z478" s="233"/>
      <c r="AA478" s="233"/>
      <c r="AB478" s="233"/>
      <c r="AC478" s="233"/>
      <c r="AD478" s="233"/>
      <c r="AE478" s="233"/>
      <c r="AF478" s="233"/>
    </row>
    <row r="479" spans="21:32" x14ac:dyDescent="0.25">
      <c r="U479" s="233"/>
      <c r="V479" s="233"/>
      <c r="W479" s="233"/>
      <c r="X479" s="233"/>
      <c r="Y479" s="233"/>
      <c r="Z479" s="233"/>
      <c r="AA479" s="233"/>
      <c r="AB479" s="233"/>
      <c r="AC479" s="233"/>
      <c r="AD479" s="233"/>
      <c r="AE479" s="233"/>
      <c r="AF479" s="233"/>
    </row>
    <row r="480" spans="21:32" x14ac:dyDescent="0.25">
      <c r="U480" s="233"/>
      <c r="V480" s="233"/>
      <c r="W480" s="233"/>
      <c r="X480" s="233"/>
      <c r="Y480" s="233"/>
      <c r="Z480" s="233"/>
      <c r="AA480" s="233"/>
      <c r="AB480" s="233"/>
      <c r="AC480" s="233"/>
      <c r="AD480" s="233"/>
      <c r="AE480" s="233"/>
      <c r="AF480" s="233"/>
    </row>
    <row r="481" spans="21:32" x14ac:dyDescent="0.25">
      <c r="U481" s="233"/>
      <c r="V481" s="233"/>
      <c r="W481" s="233"/>
      <c r="X481" s="233"/>
      <c r="Y481" s="233"/>
      <c r="Z481" s="233"/>
      <c r="AA481" s="233"/>
      <c r="AB481" s="233"/>
      <c r="AC481" s="233"/>
      <c r="AD481" s="233"/>
      <c r="AE481" s="233"/>
      <c r="AF481" s="233"/>
    </row>
    <row r="482" spans="21:32" x14ac:dyDescent="0.25">
      <c r="U482" s="233"/>
      <c r="V482" s="233"/>
      <c r="W482" s="233"/>
      <c r="X482" s="233"/>
      <c r="Y482" s="233"/>
      <c r="Z482" s="233"/>
      <c r="AA482" s="233"/>
      <c r="AB482" s="233"/>
      <c r="AC482" s="233"/>
      <c r="AD482" s="233"/>
      <c r="AE482" s="233"/>
      <c r="AF482" s="233"/>
    </row>
    <row r="483" spans="21:32" x14ac:dyDescent="0.25">
      <c r="U483" s="233"/>
      <c r="V483" s="233"/>
      <c r="W483" s="233"/>
      <c r="X483" s="233"/>
      <c r="Y483" s="233"/>
      <c r="Z483" s="233"/>
      <c r="AA483" s="233"/>
      <c r="AB483" s="233"/>
      <c r="AC483" s="233"/>
      <c r="AD483" s="233"/>
      <c r="AE483" s="233"/>
      <c r="AF483" s="233"/>
    </row>
    <row r="484" spans="21:32" x14ac:dyDescent="0.25">
      <c r="U484" s="233"/>
      <c r="V484" s="233"/>
      <c r="W484" s="233"/>
      <c r="X484" s="233"/>
      <c r="Y484" s="233"/>
      <c r="Z484" s="233"/>
      <c r="AA484" s="233"/>
      <c r="AB484" s="233"/>
      <c r="AC484" s="233"/>
      <c r="AD484" s="233"/>
      <c r="AE484" s="233"/>
      <c r="AF484" s="233"/>
    </row>
    <row r="485" spans="21:32" x14ac:dyDescent="0.25">
      <c r="U485" s="233"/>
      <c r="V485" s="233"/>
      <c r="W485" s="233"/>
      <c r="X485" s="233"/>
      <c r="Y485" s="233"/>
      <c r="Z485" s="233"/>
      <c r="AA485" s="233"/>
      <c r="AB485" s="233"/>
      <c r="AC485" s="233"/>
      <c r="AD485" s="233"/>
      <c r="AE485" s="233"/>
      <c r="AF485" s="233"/>
    </row>
    <row r="486" spans="21:32" x14ac:dyDescent="0.25">
      <c r="U486" s="233"/>
      <c r="V486" s="233"/>
      <c r="W486" s="233"/>
      <c r="X486" s="233"/>
      <c r="Y486" s="233"/>
      <c r="Z486" s="233"/>
      <c r="AA486" s="233"/>
      <c r="AB486" s="233"/>
      <c r="AC486" s="233"/>
      <c r="AD486" s="233"/>
      <c r="AE486" s="233"/>
      <c r="AF486" s="233"/>
    </row>
    <row r="487" spans="21:32" x14ac:dyDescent="0.25">
      <c r="U487" s="233"/>
      <c r="V487" s="233"/>
      <c r="W487" s="233"/>
      <c r="X487" s="233"/>
      <c r="Y487" s="233"/>
      <c r="Z487" s="233"/>
      <c r="AA487" s="233"/>
      <c r="AB487" s="233"/>
      <c r="AC487" s="233"/>
      <c r="AD487" s="233"/>
      <c r="AE487" s="233"/>
      <c r="AF487" s="233"/>
    </row>
    <row r="488" spans="21:32" x14ac:dyDescent="0.25">
      <c r="U488" s="233"/>
      <c r="V488" s="233"/>
      <c r="W488" s="233"/>
      <c r="X488" s="233"/>
      <c r="Y488" s="233"/>
      <c r="Z488" s="233"/>
      <c r="AA488" s="233"/>
      <c r="AB488" s="233"/>
      <c r="AC488" s="233"/>
      <c r="AD488" s="233"/>
      <c r="AE488" s="233"/>
      <c r="AF488" s="233"/>
    </row>
    <row r="489" spans="21:32" x14ac:dyDescent="0.25">
      <c r="U489" s="233"/>
      <c r="V489" s="233"/>
      <c r="W489" s="233"/>
      <c r="X489" s="233"/>
      <c r="Y489" s="233"/>
      <c r="Z489" s="233"/>
      <c r="AA489" s="233"/>
      <c r="AB489" s="233"/>
      <c r="AC489" s="233"/>
      <c r="AD489" s="233"/>
      <c r="AE489" s="233"/>
      <c r="AF489" s="233"/>
    </row>
    <row r="490" spans="21:32" x14ac:dyDescent="0.25">
      <c r="U490" s="233"/>
      <c r="V490" s="233"/>
      <c r="W490" s="233"/>
      <c r="X490" s="233"/>
      <c r="Y490" s="233"/>
      <c r="Z490" s="233"/>
      <c r="AA490" s="233"/>
      <c r="AB490" s="233"/>
      <c r="AC490" s="233"/>
      <c r="AD490" s="233"/>
      <c r="AE490" s="233"/>
      <c r="AF490" s="233"/>
    </row>
    <row r="491" spans="21:32" x14ac:dyDescent="0.25">
      <c r="U491" s="233"/>
      <c r="V491" s="233"/>
      <c r="W491" s="233"/>
      <c r="X491" s="233"/>
      <c r="Y491" s="233"/>
      <c r="Z491" s="233"/>
      <c r="AA491" s="233"/>
      <c r="AB491" s="233"/>
      <c r="AC491" s="233"/>
      <c r="AD491" s="233"/>
      <c r="AE491" s="233"/>
      <c r="AF491" s="233"/>
    </row>
    <row r="492" spans="21:32" x14ac:dyDescent="0.25">
      <c r="U492" s="233"/>
      <c r="V492" s="233"/>
      <c r="W492" s="233"/>
      <c r="X492" s="233"/>
      <c r="Y492" s="233"/>
      <c r="Z492" s="233"/>
      <c r="AA492" s="233"/>
      <c r="AB492" s="233"/>
      <c r="AC492" s="233"/>
      <c r="AD492" s="233"/>
      <c r="AE492" s="233"/>
      <c r="AF492" s="233"/>
    </row>
    <row r="493" spans="21:32" x14ac:dyDescent="0.25">
      <c r="U493" s="233"/>
      <c r="V493" s="233"/>
      <c r="W493" s="233"/>
      <c r="X493" s="233"/>
      <c r="Y493" s="233"/>
      <c r="Z493" s="233"/>
      <c r="AA493" s="233"/>
      <c r="AB493" s="233"/>
      <c r="AC493" s="233"/>
      <c r="AD493" s="233"/>
      <c r="AE493" s="233"/>
      <c r="AF493" s="233"/>
    </row>
    <row r="494" spans="21:32" x14ac:dyDescent="0.25">
      <c r="U494" s="233"/>
      <c r="V494" s="233"/>
      <c r="W494" s="233"/>
      <c r="X494" s="233"/>
      <c r="Y494" s="233"/>
      <c r="Z494" s="233"/>
      <c r="AA494" s="233"/>
      <c r="AB494" s="233"/>
      <c r="AC494" s="233"/>
      <c r="AD494" s="233"/>
      <c r="AE494" s="233"/>
      <c r="AF494" s="233"/>
    </row>
    <row r="495" spans="21:32" x14ac:dyDescent="0.25">
      <c r="U495" s="233"/>
      <c r="V495" s="233"/>
      <c r="W495" s="233"/>
      <c r="X495" s="233"/>
      <c r="Y495" s="233"/>
      <c r="Z495" s="233"/>
      <c r="AA495" s="233"/>
      <c r="AB495" s="233"/>
      <c r="AC495" s="233"/>
      <c r="AD495" s="233"/>
      <c r="AE495" s="233"/>
      <c r="AF495" s="233"/>
    </row>
    <row r="496" spans="21:32" x14ac:dyDescent="0.25">
      <c r="U496" s="233"/>
      <c r="V496" s="233"/>
      <c r="W496" s="233"/>
      <c r="X496" s="233"/>
      <c r="Y496" s="233"/>
      <c r="Z496" s="233"/>
      <c r="AA496" s="233"/>
      <c r="AB496" s="233"/>
      <c r="AC496" s="233"/>
      <c r="AD496" s="233"/>
      <c r="AE496" s="233"/>
      <c r="AF496" s="233"/>
    </row>
    <row r="497" spans="21:32" x14ac:dyDescent="0.25">
      <c r="U497" s="233"/>
      <c r="V497" s="233"/>
      <c r="W497" s="233"/>
      <c r="X497" s="233"/>
      <c r="Y497" s="233"/>
      <c r="Z497" s="233"/>
      <c r="AA497" s="233"/>
      <c r="AB497" s="233"/>
      <c r="AC497" s="233"/>
      <c r="AD497" s="233"/>
      <c r="AE497" s="233"/>
      <c r="AF497" s="233"/>
    </row>
    <row r="498" spans="21:32" x14ac:dyDescent="0.25">
      <c r="U498" s="233"/>
      <c r="V498" s="233"/>
      <c r="W498" s="233"/>
      <c r="X498" s="233"/>
      <c r="Y498" s="233"/>
      <c r="Z498" s="233"/>
      <c r="AA498" s="233"/>
      <c r="AB498" s="233"/>
      <c r="AC498" s="233"/>
      <c r="AD498" s="233"/>
      <c r="AE498" s="233"/>
      <c r="AF498" s="233"/>
    </row>
    <row r="499" spans="21:32" x14ac:dyDescent="0.25">
      <c r="U499" s="233"/>
      <c r="V499" s="233"/>
      <c r="W499" s="233"/>
      <c r="X499" s="233"/>
      <c r="Y499" s="233"/>
      <c r="Z499" s="233"/>
      <c r="AA499" s="233"/>
      <c r="AB499" s="233"/>
      <c r="AC499" s="233"/>
      <c r="AD499" s="233"/>
      <c r="AE499" s="233"/>
      <c r="AF499" s="233"/>
    </row>
    <row r="500" spans="21:32" x14ac:dyDescent="0.25">
      <c r="U500" s="233"/>
      <c r="V500" s="233"/>
      <c r="W500" s="233"/>
      <c r="X500" s="233"/>
      <c r="Y500" s="233"/>
      <c r="Z500" s="233"/>
      <c r="AA500" s="233"/>
      <c r="AB500" s="233"/>
      <c r="AC500" s="233"/>
      <c r="AD500" s="233"/>
      <c r="AE500" s="233"/>
      <c r="AF500" s="233"/>
    </row>
    <row r="501" spans="21:32" x14ac:dyDescent="0.25">
      <c r="U501" s="233"/>
      <c r="V501" s="233"/>
      <c r="W501" s="233"/>
      <c r="X501" s="233"/>
      <c r="Y501" s="233"/>
      <c r="Z501" s="233"/>
      <c r="AA501" s="233"/>
      <c r="AB501" s="233"/>
      <c r="AC501" s="233"/>
      <c r="AD501" s="233"/>
      <c r="AE501" s="233"/>
      <c r="AF501" s="233"/>
    </row>
    <row r="502" spans="21:32" x14ac:dyDescent="0.25">
      <c r="U502" s="233"/>
      <c r="V502" s="233"/>
      <c r="W502" s="233"/>
      <c r="X502" s="233"/>
      <c r="Y502" s="233"/>
      <c r="Z502" s="233"/>
      <c r="AA502" s="233"/>
      <c r="AB502" s="233"/>
      <c r="AC502" s="233"/>
      <c r="AD502" s="233"/>
      <c r="AE502" s="233"/>
      <c r="AF502" s="233"/>
    </row>
    <row r="503" spans="21:32" x14ac:dyDescent="0.25">
      <c r="U503" s="233"/>
      <c r="V503" s="233"/>
      <c r="W503" s="233"/>
      <c r="X503" s="233"/>
      <c r="Y503" s="233"/>
      <c r="Z503" s="233"/>
      <c r="AA503" s="233"/>
      <c r="AB503" s="233"/>
      <c r="AC503" s="233"/>
      <c r="AD503" s="233"/>
      <c r="AE503" s="233"/>
      <c r="AF503" s="233"/>
    </row>
    <row r="504" spans="21:32" x14ac:dyDescent="0.25">
      <c r="U504" s="233"/>
      <c r="V504" s="233"/>
      <c r="W504" s="233"/>
      <c r="X504" s="233"/>
      <c r="Y504" s="233"/>
      <c r="Z504" s="233"/>
      <c r="AA504" s="233"/>
      <c r="AB504" s="233"/>
      <c r="AC504" s="233"/>
      <c r="AD504" s="233"/>
      <c r="AE504" s="233"/>
      <c r="AF504" s="233"/>
    </row>
    <row r="505" spans="21:32" x14ac:dyDescent="0.25">
      <c r="U505" s="233"/>
      <c r="V505" s="233"/>
      <c r="W505" s="233"/>
      <c r="X505" s="233"/>
      <c r="Y505" s="233"/>
      <c r="Z505" s="233"/>
      <c r="AA505" s="233"/>
      <c r="AB505" s="233"/>
      <c r="AC505" s="233"/>
      <c r="AD505" s="233"/>
      <c r="AE505" s="233"/>
      <c r="AF505" s="233"/>
    </row>
    <row r="506" spans="21:32" x14ac:dyDescent="0.25">
      <c r="U506" s="233"/>
      <c r="V506" s="233"/>
      <c r="W506" s="233"/>
      <c r="X506" s="233"/>
      <c r="Y506" s="233"/>
      <c r="Z506" s="233"/>
      <c r="AA506" s="233"/>
      <c r="AB506" s="233"/>
      <c r="AC506" s="233"/>
      <c r="AD506" s="233"/>
      <c r="AE506" s="233"/>
      <c r="AF506" s="233"/>
    </row>
    <row r="507" spans="21:32" x14ac:dyDescent="0.25">
      <c r="U507" s="233"/>
      <c r="V507" s="233"/>
      <c r="W507" s="233"/>
      <c r="X507" s="233"/>
      <c r="Y507" s="233"/>
      <c r="Z507" s="233"/>
      <c r="AA507" s="233"/>
      <c r="AB507" s="233"/>
      <c r="AC507" s="233"/>
      <c r="AD507" s="233"/>
      <c r="AE507" s="233"/>
      <c r="AF507" s="233"/>
    </row>
    <row r="508" spans="21:32" x14ac:dyDescent="0.25">
      <c r="U508" s="233"/>
      <c r="V508" s="233"/>
      <c r="W508" s="233"/>
      <c r="X508" s="233"/>
      <c r="Y508" s="233"/>
      <c r="Z508" s="233"/>
      <c r="AA508" s="233"/>
      <c r="AB508" s="233"/>
      <c r="AC508" s="233"/>
      <c r="AD508" s="233"/>
      <c r="AE508" s="233"/>
      <c r="AF508" s="233"/>
    </row>
    <row r="509" spans="21:32" x14ac:dyDescent="0.25">
      <c r="U509" s="233"/>
      <c r="V509" s="233"/>
      <c r="W509" s="233"/>
      <c r="X509" s="233"/>
      <c r="Y509" s="233"/>
      <c r="Z509" s="233"/>
      <c r="AA509" s="233"/>
      <c r="AB509" s="233"/>
      <c r="AC509" s="233"/>
      <c r="AD509" s="233"/>
      <c r="AE509" s="233"/>
      <c r="AF509" s="233"/>
    </row>
    <row r="510" spans="21:32" x14ac:dyDescent="0.25">
      <c r="U510" s="233"/>
      <c r="V510" s="233"/>
      <c r="W510" s="233"/>
      <c r="X510" s="233"/>
      <c r="Y510" s="233"/>
      <c r="Z510" s="233"/>
      <c r="AA510" s="233"/>
      <c r="AB510" s="233"/>
      <c r="AC510" s="233"/>
      <c r="AD510" s="233"/>
      <c r="AE510" s="233"/>
      <c r="AF510" s="233"/>
    </row>
    <row r="511" spans="21:32" x14ac:dyDescent="0.25">
      <c r="U511" s="233"/>
      <c r="V511" s="233"/>
      <c r="W511" s="233"/>
      <c r="X511" s="233"/>
      <c r="Y511" s="233"/>
      <c r="Z511" s="233"/>
      <c r="AA511" s="233"/>
      <c r="AB511" s="233"/>
      <c r="AC511" s="233"/>
      <c r="AD511" s="233"/>
      <c r="AE511" s="233"/>
      <c r="AF511" s="233"/>
    </row>
    <row r="512" spans="21:32" x14ac:dyDescent="0.25">
      <c r="U512" s="233"/>
      <c r="V512" s="233"/>
      <c r="W512" s="233"/>
      <c r="X512" s="233"/>
      <c r="Y512" s="233"/>
      <c r="Z512" s="233"/>
      <c r="AA512" s="233"/>
      <c r="AB512" s="233"/>
      <c r="AC512" s="233"/>
      <c r="AD512" s="233"/>
      <c r="AE512" s="233"/>
      <c r="AF512" s="233"/>
    </row>
    <row r="513" spans="21:32" x14ac:dyDescent="0.25">
      <c r="U513" s="233"/>
      <c r="V513" s="233"/>
      <c r="W513" s="233"/>
      <c r="X513" s="233"/>
      <c r="Y513" s="233"/>
      <c r="Z513" s="233"/>
      <c r="AA513" s="233"/>
      <c r="AB513" s="233"/>
      <c r="AC513" s="233"/>
      <c r="AD513" s="233"/>
      <c r="AE513" s="233"/>
      <c r="AF513" s="233"/>
    </row>
    <row r="514" spans="21:32" x14ac:dyDescent="0.25">
      <c r="U514" s="233"/>
      <c r="V514" s="233"/>
      <c r="W514" s="233"/>
      <c r="X514" s="233"/>
      <c r="Y514" s="233"/>
      <c r="Z514" s="233"/>
      <c r="AA514" s="233"/>
      <c r="AB514" s="233"/>
      <c r="AC514" s="233"/>
      <c r="AD514" s="233"/>
      <c r="AE514" s="233"/>
      <c r="AF514" s="233"/>
    </row>
    <row r="515" spans="21:32" x14ac:dyDescent="0.25">
      <c r="U515" s="233"/>
      <c r="V515" s="233"/>
      <c r="W515" s="233"/>
      <c r="X515" s="233"/>
      <c r="Y515" s="233"/>
      <c r="Z515" s="233"/>
      <c r="AA515" s="233"/>
      <c r="AB515" s="233"/>
      <c r="AC515" s="233"/>
      <c r="AD515" s="233"/>
      <c r="AE515" s="233"/>
      <c r="AF515" s="233"/>
    </row>
    <row r="516" spans="21:32" x14ac:dyDescent="0.25">
      <c r="U516" s="233"/>
      <c r="V516" s="233"/>
      <c r="W516" s="233"/>
      <c r="X516" s="233"/>
      <c r="Y516" s="233"/>
      <c r="Z516" s="233"/>
      <c r="AA516" s="233"/>
      <c r="AB516" s="233"/>
      <c r="AC516" s="233"/>
      <c r="AD516" s="233"/>
      <c r="AE516" s="233"/>
      <c r="AF516" s="233"/>
    </row>
    <row r="517" spans="21:32" x14ac:dyDescent="0.25">
      <c r="U517" s="233"/>
      <c r="V517" s="233"/>
      <c r="W517" s="233"/>
      <c r="X517" s="233"/>
      <c r="Y517" s="233"/>
      <c r="Z517" s="233"/>
      <c r="AA517" s="233"/>
      <c r="AB517" s="233"/>
      <c r="AC517" s="233"/>
      <c r="AD517" s="233"/>
      <c r="AE517" s="233"/>
      <c r="AF517" s="233"/>
    </row>
    <row r="518" spans="21:32" x14ac:dyDescent="0.25">
      <c r="U518" s="233"/>
      <c r="V518" s="233"/>
      <c r="W518" s="233"/>
      <c r="X518" s="233"/>
      <c r="Y518" s="233"/>
      <c r="Z518" s="233"/>
      <c r="AA518" s="233"/>
      <c r="AB518" s="233"/>
      <c r="AC518" s="233"/>
      <c r="AD518" s="233"/>
      <c r="AE518" s="233"/>
      <c r="AF518" s="233"/>
    </row>
    <row r="519" spans="21:32" x14ac:dyDescent="0.25">
      <c r="U519" s="233"/>
      <c r="V519" s="233"/>
      <c r="W519" s="233"/>
      <c r="X519" s="233"/>
      <c r="Y519" s="233"/>
      <c r="Z519" s="233"/>
      <c r="AA519" s="233"/>
      <c r="AB519" s="233"/>
      <c r="AC519" s="233"/>
      <c r="AD519" s="233"/>
      <c r="AE519" s="233"/>
      <c r="AF519" s="233"/>
    </row>
    <row r="520" spans="21:32" x14ac:dyDescent="0.25">
      <c r="U520" s="233"/>
      <c r="V520" s="233"/>
      <c r="W520" s="233"/>
      <c r="X520" s="233"/>
      <c r="Y520" s="233"/>
      <c r="Z520" s="233"/>
      <c r="AA520" s="233"/>
      <c r="AB520" s="233"/>
      <c r="AC520" s="233"/>
      <c r="AD520" s="233"/>
      <c r="AE520" s="233"/>
      <c r="AF520" s="233"/>
    </row>
    <row r="521" spans="21:32" x14ac:dyDescent="0.25">
      <c r="U521" s="233"/>
      <c r="V521" s="233"/>
      <c r="W521" s="233"/>
      <c r="X521" s="233"/>
      <c r="Y521" s="233"/>
      <c r="Z521" s="233"/>
      <c r="AA521" s="233"/>
      <c r="AB521" s="233"/>
      <c r="AC521" s="233"/>
      <c r="AD521" s="233"/>
      <c r="AE521" s="233"/>
      <c r="AF521" s="233"/>
    </row>
    <row r="522" spans="21:32" x14ac:dyDescent="0.25">
      <c r="U522" s="233"/>
      <c r="V522" s="233"/>
      <c r="W522" s="233"/>
      <c r="X522" s="233"/>
      <c r="Y522" s="233"/>
      <c r="Z522" s="233"/>
      <c r="AA522" s="233"/>
      <c r="AB522" s="233"/>
      <c r="AC522" s="233"/>
      <c r="AD522" s="233"/>
      <c r="AE522" s="233"/>
      <c r="AF522" s="233"/>
    </row>
    <row r="523" spans="21:32" x14ac:dyDescent="0.25">
      <c r="U523" s="233"/>
      <c r="V523" s="233"/>
      <c r="W523" s="233"/>
      <c r="X523" s="233"/>
      <c r="Y523" s="233"/>
      <c r="Z523" s="233"/>
      <c r="AA523" s="233"/>
      <c r="AB523" s="233"/>
      <c r="AC523" s="233"/>
      <c r="AD523" s="233"/>
      <c r="AE523" s="233"/>
      <c r="AF523" s="233"/>
    </row>
    <row r="524" spans="21:32" x14ac:dyDescent="0.25">
      <c r="U524" s="233"/>
      <c r="V524" s="233"/>
      <c r="W524" s="233"/>
      <c r="X524" s="233"/>
      <c r="Y524" s="233"/>
      <c r="Z524" s="233"/>
      <c r="AA524" s="233"/>
      <c r="AB524" s="233"/>
      <c r="AC524" s="233"/>
      <c r="AD524" s="233"/>
      <c r="AE524" s="233"/>
      <c r="AF524" s="233"/>
    </row>
    <row r="525" spans="21:32" x14ac:dyDescent="0.25">
      <c r="U525" s="233"/>
      <c r="V525" s="233"/>
      <c r="W525" s="233"/>
      <c r="X525" s="233"/>
      <c r="Y525" s="233"/>
      <c r="Z525" s="233"/>
      <c r="AA525" s="233"/>
      <c r="AB525" s="233"/>
      <c r="AC525" s="233"/>
      <c r="AD525" s="233"/>
      <c r="AE525" s="233"/>
      <c r="AF525" s="233"/>
    </row>
    <row r="526" spans="21:32" x14ac:dyDescent="0.25">
      <c r="U526" s="233"/>
      <c r="V526" s="233"/>
      <c r="W526" s="233"/>
      <c r="X526" s="233"/>
      <c r="Y526" s="233"/>
      <c r="Z526" s="233"/>
      <c r="AA526" s="233"/>
      <c r="AB526" s="233"/>
      <c r="AC526" s="233"/>
      <c r="AD526" s="233"/>
      <c r="AE526" s="233"/>
      <c r="AF526" s="233"/>
    </row>
    <row r="527" spans="21:32" x14ac:dyDescent="0.25">
      <c r="U527" s="233"/>
      <c r="V527" s="233"/>
      <c r="W527" s="233"/>
      <c r="X527" s="233"/>
      <c r="Y527" s="233"/>
      <c r="Z527" s="233"/>
      <c r="AA527" s="233"/>
      <c r="AB527" s="233"/>
      <c r="AC527" s="233"/>
      <c r="AD527" s="233"/>
      <c r="AE527" s="233"/>
      <c r="AF527" s="233"/>
    </row>
    <row r="528" spans="21:32" x14ac:dyDescent="0.25">
      <c r="U528" s="233"/>
      <c r="V528" s="233"/>
      <c r="W528" s="233"/>
      <c r="X528" s="233"/>
      <c r="Y528" s="233"/>
      <c r="Z528" s="233"/>
      <c r="AA528" s="233"/>
      <c r="AB528" s="233"/>
      <c r="AC528" s="233"/>
      <c r="AD528" s="233"/>
      <c r="AE528" s="233"/>
      <c r="AF528" s="233"/>
    </row>
    <row r="529" spans="21:32" x14ac:dyDescent="0.25">
      <c r="U529" s="233"/>
      <c r="V529" s="233"/>
      <c r="W529" s="233"/>
      <c r="X529" s="233"/>
      <c r="Y529" s="233"/>
      <c r="Z529" s="233"/>
      <c r="AA529" s="233"/>
      <c r="AB529" s="233"/>
      <c r="AC529" s="233"/>
      <c r="AD529" s="233"/>
      <c r="AE529" s="233"/>
      <c r="AF529" s="233"/>
    </row>
  </sheetData>
  <mergeCells count="12">
    <mergeCell ref="AG4:AH4"/>
    <mergeCell ref="D3:AH3"/>
    <mergeCell ref="G4:K4"/>
    <mergeCell ref="L4:Q4"/>
    <mergeCell ref="R4:X4"/>
    <mergeCell ref="Y4:AA4"/>
    <mergeCell ref="AB4:AF4"/>
    <mergeCell ref="B7:C7"/>
    <mergeCell ref="B16:C16"/>
    <mergeCell ref="C3:C5"/>
    <mergeCell ref="B3:B5"/>
    <mergeCell ref="A3:A5"/>
  </mergeCells>
  <conditionalFormatting sqref="D8:D14">
    <cfRule type="expression" dxfId="1" priority="6">
      <formula>#REF!=""</formula>
    </cfRule>
  </conditionalFormatting>
  <conditionalFormatting sqref="F8:AH14">
    <cfRule type="expression" dxfId="0" priority="1">
      <formula>#REF!=""</formula>
    </cfRule>
  </conditionalFormatting>
  <pageMargins left="0.39370078740157477" right="0.39370078740157477" top="0.39370078740157477" bottom="0.39370078740157477" header="0.31496062992125984" footer="0.31496062992125984"/>
  <pageSetup paperSize="9" scale="19" firstPageNumber="4294967295" fitToWidth="5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4C099-0233-490F-A8CA-15CD83CEAFEC}">
  <sheetPr>
    <pageSetUpPr fitToPage="1"/>
  </sheetPr>
  <dimension ref="A1:K32"/>
  <sheetViews>
    <sheetView showGridLines="0" zoomScaleNormal="100" workbookViewId="0">
      <selection activeCell="C4" sqref="C4"/>
    </sheetView>
  </sheetViews>
  <sheetFormatPr defaultColWidth="8.42578125" defaultRowHeight="15" x14ac:dyDescent="0.25"/>
  <cols>
    <col min="1" max="1" width="3.42578125" style="114" customWidth="1"/>
    <col min="2" max="2" width="22.85546875" style="114" customWidth="1"/>
    <col min="3" max="3" width="76.42578125" style="114" customWidth="1"/>
    <col min="4" max="7" width="19" style="114" customWidth="1"/>
    <col min="8" max="8" width="7.140625" style="114" customWidth="1"/>
    <col min="9" max="11" width="15.42578125" style="114" customWidth="1"/>
    <col min="12" max="16384" width="8.42578125" style="114"/>
  </cols>
  <sheetData>
    <row r="1" spans="1:11" ht="21" customHeight="1" x14ac:dyDescent="0.25">
      <c r="B1" s="265" t="s">
        <v>180</v>
      </c>
      <c r="C1" s="265"/>
      <c r="D1" s="265"/>
      <c r="E1" s="265"/>
      <c r="F1" s="265"/>
      <c r="G1" s="265"/>
      <c r="H1" s="27"/>
      <c r="I1" s="27"/>
      <c r="J1" s="27"/>
      <c r="K1" s="27"/>
    </row>
    <row r="3" spans="1:11" s="25" customFormat="1" ht="15.75" x14ac:dyDescent="0.25">
      <c r="C3" s="132" t="s">
        <v>181</v>
      </c>
      <c r="D3" s="133">
        <v>7.8E-2</v>
      </c>
      <c r="E3" s="134" t="s">
        <v>182</v>
      </c>
      <c r="F3" s="135"/>
      <c r="G3" s="135"/>
      <c r="H3" s="135"/>
      <c r="I3" s="135"/>
    </row>
    <row r="4" spans="1:11" s="25" customFormat="1" ht="15.75" x14ac:dyDescent="0.25">
      <c r="C4" s="132" t="s">
        <v>183</v>
      </c>
      <c r="D4" s="136">
        <v>0.4</v>
      </c>
      <c r="E4" s="135" t="s">
        <v>184</v>
      </c>
      <c r="F4" s="135"/>
      <c r="G4" s="135"/>
      <c r="H4" s="135"/>
      <c r="I4" s="135"/>
    </row>
    <row r="5" spans="1:11" s="25" customFormat="1" ht="15.6" customHeight="1" x14ac:dyDescent="0.25">
      <c r="B5" s="137"/>
      <c r="C5" s="132" t="s">
        <v>185</v>
      </c>
      <c r="D5" s="136">
        <v>0.05</v>
      </c>
      <c r="E5" s="135" t="s">
        <v>186</v>
      </c>
      <c r="F5" s="138"/>
      <c r="G5" s="138"/>
      <c r="H5" s="138"/>
      <c r="I5" s="138"/>
    </row>
    <row r="6" spans="1:11" s="25" customFormat="1" ht="16.5" thickBot="1" x14ac:dyDescent="0.3">
      <c r="C6" s="132" t="s">
        <v>187</v>
      </c>
      <c r="D6" s="139">
        <v>0.2</v>
      </c>
      <c r="E6" s="135" t="s">
        <v>188</v>
      </c>
      <c r="F6" s="135"/>
      <c r="G6" s="135"/>
      <c r="H6" s="135"/>
      <c r="I6" s="135"/>
    </row>
    <row r="7" spans="1:11" s="25" customFormat="1" ht="15.75" x14ac:dyDescent="0.25"/>
    <row r="8" spans="1:11" s="25" customFormat="1" ht="15.75" x14ac:dyDescent="0.25">
      <c r="E8" s="140"/>
      <c r="F8" s="140"/>
      <c r="G8" s="140" t="s">
        <v>0</v>
      </c>
    </row>
    <row r="9" spans="1:11" s="25" customFormat="1" ht="15.75" customHeight="1" x14ac:dyDescent="0.25">
      <c r="A9" s="2"/>
      <c r="B9" s="3"/>
      <c r="C9" s="141" t="s">
        <v>189</v>
      </c>
      <c r="D9" s="4" t="s">
        <v>5</v>
      </c>
      <c r="E9" s="4" t="s">
        <v>6</v>
      </c>
      <c r="F9" s="4" t="s">
        <v>7</v>
      </c>
      <c r="G9" s="4" t="s">
        <v>8</v>
      </c>
    </row>
    <row r="10" spans="1:11" s="25" customFormat="1" ht="15.75" customHeight="1" x14ac:dyDescent="0.25">
      <c r="A10" s="5"/>
      <c r="B10" s="3"/>
      <c r="C10" s="6" t="s">
        <v>190</v>
      </c>
      <c r="D10" s="7">
        <v>221.93841</v>
      </c>
      <c r="E10" s="7">
        <v>230.81594999999999</v>
      </c>
      <c r="F10" s="7">
        <v>240.04858999999999</v>
      </c>
      <c r="G10" s="7">
        <v>249.65053</v>
      </c>
    </row>
    <row r="11" spans="1:11" s="25" customFormat="1" ht="15.75" x14ac:dyDescent="0.25">
      <c r="A11" s="5"/>
      <c r="B11" s="142"/>
      <c r="C11" s="8" t="s">
        <v>36</v>
      </c>
      <c r="D11" s="7">
        <v>17.311195980000001</v>
      </c>
      <c r="E11" s="7">
        <v>18.003644099999999</v>
      </c>
      <c r="F11" s="7">
        <v>18.723790019999999</v>
      </c>
      <c r="G11" s="7">
        <v>19.472741339999999</v>
      </c>
    </row>
    <row r="12" spans="1:11" s="25" customFormat="1" ht="15.6" customHeight="1" x14ac:dyDescent="0.25">
      <c r="A12" s="9"/>
      <c r="B12" s="9"/>
      <c r="C12" s="8" t="s">
        <v>39</v>
      </c>
      <c r="D12" s="7">
        <v>88.77536400000001</v>
      </c>
      <c r="E12" s="7">
        <v>92.32638</v>
      </c>
      <c r="F12" s="7">
        <v>96.019435999999999</v>
      </c>
      <c r="G12" s="7">
        <v>99.860212000000004</v>
      </c>
    </row>
    <row r="13" spans="1:11" s="25" customFormat="1" ht="15.6" customHeight="1" x14ac:dyDescent="0.25">
      <c r="A13" s="10"/>
      <c r="B13" s="10"/>
      <c r="C13" s="6" t="s">
        <v>185</v>
      </c>
      <c r="D13" s="7">
        <v>16.401248499000001</v>
      </c>
      <c r="E13" s="7">
        <v>17.057298705000001</v>
      </c>
      <c r="F13" s="7">
        <v>17.739590801000002</v>
      </c>
      <c r="G13" s="7">
        <v>18.449174166999999</v>
      </c>
    </row>
    <row r="14" spans="1:11" s="25" customFormat="1" ht="15.6" customHeight="1" x14ac:dyDescent="0.25">
      <c r="A14" s="10"/>
      <c r="B14" s="10"/>
      <c r="C14" s="8" t="s">
        <v>43</v>
      </c>
      <c r="D14" s="7">
        <v>68.885243695800014</v>
      </c>
      <c r="E14" s="7">
        <v>71.640654561000005</v>
      </c>
      <c r="F14" s="7">
        <v>74.506281364200007</v>
      </c>
      <c r="G14" s="7">
        <v>77.486531501400009</v>
      </c>
    </row>
    <row r="15" spans="1:11" s="27" customFormat="1" ht="15.75" x14ac:dyDescent="0.25">
      <c r="A15" s="11"/>
      <c r="B15" s="11"/>
      <c r="C15" s="12" t="s">
        <v>191</v>
      </c>
      <c r="D15" s="13">
        <v>413.31146217480006</v>
      </c>
      <c r="E15" s="13">
        <v>429.843927366</v>
      </c>
      <c r="F15" s="13">
        <v>447.03768818520001</v>
      </c>
      <c r="G15" s="13">
        <v>464.9191890084</v>
      </c>
    </row>
    <row r="16" spans="1:11" x14ac:dyDescent="0.25">
      <c r="D16" s="143"/>
      <c r="I16" s="143"/>
    </row>
    <row r="17" spans="2:9" x14ac:dyDescent="0.2">
      <c r="C17" s="144"/>
      <c r="D17" s="145"/>
      <c r="I17" s="143"/>
    </row>
    <row r="18" spans="2:9" x14ac:dyDescent="0.25">
      <c r="D18" s="143"/>
      <c r="I18" s="143"/>
    </row>
    <row r="19" spans="2:9" x14ac:dyDescent="0.25">
      <c r="D19" s="143"/>
      <c r="I19" s="143"/>
    </row>
    <row r="20" spans="2:9" ht="38.25" x14ac:dyDescent="0.25">
      <c r="B20" s="14" t="s">
        <v>192</v>
      </c>
      <c r="C20" s="15" t="s">
        <v>193</v>
      </c>
      <c r="I20" s="143"/>
    </row>
    <row r="21" spans="2:9" ht="78.599999999999994" customHeight="1" x14ac:dyDescent="0.25">
      <c r="B21" s="16" t="s">
        <v>194</v>
      </c>
      <c r="C21" s="17" t="s">
        <v>195</v>
      </c>
    </row>
    <row r="22" spans="2:9" ht="38.25" x14ac:dyDescent="0.25">
      <c r="B22" s="146" t="s">
        <v>196</v>
      </c>
      <c r="C22" s="147" t="s">
        <v>197</v>
      </c>
    </row>
    <row r="23" spans="2:9" ht="77.099999999999994" customHeight="1" x14ac:dyDescent="0.25">
      <c r="B23" s="18"/>
      <c r="C23" s="148" t="s">
        <v>198</v>
      </c>
    </row>
    <row r="25" spans="2:9" x14ac:dyDescent="0.25">
      <c r="C25" s="147" t="s">
        <v>43</v>
      </c>
    </row>
    <row r="26" spans="2:9" ht="60" x14ac:dyDescent="0.25">
      <c r="C26" s="148" t="s">
        <v>199</v>
      </c>
    </row>
    <row r="27" spans="2:9" x14ac:dyDescent="0.25">
      <c r="C27" s="147" t="s">
        <v>200</v>
      </c>
    </row>
    <row r="28" spans="2:9" ht="30" x14ac:dyDescent="0.25">
      <c r="C28" s="148" t="s">
        <v>201</v>
      </c>
    </row>
    <row r="29" spans="2:9" x14ac:dyDescent="0.25">
      <c r="C29" s="149" t="s">
        <v>202</v>
      </c>
    </row>
    <row r="30" spans="2:9" x14ac:dyDescent="0.25">
      <c r="C30" s="150" t="s">
        <v>203</v>
      </c>
    </row>
    <row r="31" spans="2:9" ht="60" x14ac:dyDescent="0.25">
      <c r="C31" s="148" t="s">
        <v>204</v>
      </c>
    </row>
    <row r="32" spans="2:9" ht="75" x14ac:dyDescent="0.25">
      <c r="C32" s="148" t="s">
        <v>205</v>
      </c>
    </row>
  </sheetData>
  <mergeCells count="1">
    <mergeCell ref="B1:G1"/>
  </mergeCells>
  <pageMargins left="0.39370078740157477" right="0.39370078740157477" top="0.39370078740157477" bottom="0.39370078740157477" header="0.31496062992125984" footer="0.31496062992125984"/>
  <pageSetup paperSize="9" scale="70" firstPageNumber="4294967295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BAC1-EBCE-46B9-BCEC-4417C5CE2E70}">
  <sheetPr>
    <pageSetUpPr fitToPage="1"/>
  </sheetPr>
  <dimension ref="B1:H21"/>
  <sheetViews>
    <sheetView showGridLines="0" zoomScale="90" zoomScaleNormal="90" workbookViewId="0">
      <selection activeCell="B1" sqref="B1:H1"/>
    </sheetView>
  </sheetViews>
  <sheetFormatPr defaultColWidth="8.85546875" defaultRowHeight="15" x14ac:dyDescent="0.25"/>
  <cols>
    <col min="1" max="1" width="4.42578125" style="77" customWidth="1"/>
    <col min="2" max="2" width="74.42578125" style="77" customWidth="1"/>
    <col min="3" max="6" width="15.42578125" style="77" customWidth="1"/>
    <col min="7" max="8" width="14.42578125" style="77" customWidth="1"/>
    <col min="9" max="16384" width="8.85546875" style="77"/>
  </cols>
  <sheetData>
    <row r="1" spans="2:8" ht="21.75" customHeight="1" x14ac:dyDescent="0.25">
      <c r="B1" s="256" t="s">
        <v>206</v>
      </c>
      <c r="C1" s="256"/>
      <c r="D1" s="256"/>
      <c r="E1" s="256"/>
      <c r="F1" s="256"/>
      <c r="G1" s="256"/>
      <c r="H1" s="256"/>
    </row>
    <row r="2" spans="2:8" ht="15.75" x14ac:dyDescent="0.25">
      <c r="B2" s="151"/>
    </row>
    <row r="3" spans="2:8" ht="15.75" x14ac:dyDescent="0.25">
      <c r="B3" s="152" t="s">
        <v>207</v>
      </c>
      <c r="C3" s="153"/>
      <c r="D3" s="154"/>
      <c r="E3" s="155" t="s">
        <v>5</v>
      </c>
      <c r="F3" s="155" t="s">
        <v>6</v>
      </c>
      <c r="G3" s="155" t="s">
        <v>7</v>
      </c>
      <c r="H3" s="155" t="s">
        <v>8</v>
      </c>
    </row>
    <row r="4" spans="2:8" s="19" customFormat="1" ht="20.100000000000001" customHeight="1" x14ac:dyDescent="0.25">
      <c r="B4" s="20" t="s">
        <v>208</v>
      </c>
      <c r="C4" s="21"/>
      <c r="D4" s="22"/>
      <c r="E4" s="23">
        <v>6.8000000000000005E-2</v>
      </c>
      <c r="F4" s="23">
        <v>0.04</v>
      </c>
      <c r="G4" s="23">
        <v>0.04</v>
      </c>
      <c r="H4" s="23">
        <v>0.04</v>
      </c>
    </row>
    <row r="5" spans="2:8" s="89" customFormat="1" ht="7.5" x14ac:dyDescent="0.15">
      <c r="B5" s="156"/>
    </row>
    <row r="6" spans="2:8" x14ac:dyDescent="0.25">
      <c r="B6" s="66" t="s">
        <v>209</v>
      </c>
    </row>
    <row r="7" spans="2:8" ht="56.25" customHeight="1" x14ac:dyDescent="0.25">
      <c r="B7" s="157" t="s">
        <v>210</v>
      </c>
    </row>
    <row r="8" spans="2:8" ht="15.75" x14ac:dyDescent="0.25">
      <c r="B8" s="151"/>
    </row>
    <row r="9" spans="2:8" ht="15.75" x14ac:dyDescent="0.25">
      <c r="B9" s="151"/>
      <c r="G9" s="79"/>
      <c r="H9" s="140" t="s">
        <v>0</v>
      </c>
    </row>
    <row r="10" spans="2:8" ht="15.75" x14ac:dyDescent="0.25">
      <c r="B10" s="158" t="s">
        <v>211</v>
      </c>
      <c r="C10" s="159"/>
      <c r="D10" s="160" t="s">
        <v>212</v>
      </c>
      <c r="E10" s="155" t="s">
        <v>5</v>
      </c>
      <c r="F10" s="155" t="s">
        <v>6</v>
      </c>
      <c r="G10" s="155" t="s">
        <v>7</v>
      </c>
      <c r="H10" s="155" t="s">
        <v>8</v>
      </c>
    </row>
    <row r="11" spans="2:8" ht="47.25" x14ac:dyDescent="0.25">
      <c r="B11" s="161" t="s">
        <v>213</v>
      </c>
      <c r="C11" s="24"/>
      <c r="D11" s="162">
        <v>207.8075</v>
      </c>
      <c r="E11" s="162">
        <f>ROUND(D11*(1+E4),5)</f>
        <v>221.93841</v>
      </c>
      <c r="F11" s="162">
        <f t="shared" ref="F11:H11" si="0">ROUND(E11*(1+F4),5)</f>
        <v>230.81594999999999</v>
      </c>
      <c r="G11" s="162">
        <f t="shared" si="0"/>
        <v>240.04858999999999</v>
      </c>
      <c r="H11" s="162">
        <f t="shared" si="0"/>
        <v>249.65053</v>
      </c>
    </row>
    <row r="12" spans="2:8" s="89" customFormat="1" ht="7.5" x14ac:dyDescent="0.15"/>
    <row r="13" spans="2:8" ht="187.5" customHeight="1" x14ac:dyDescent="0.25">
      <c r="B13" s="157" t="s">
        <v>214</v>
      </c>
    </row>
    <row r="14" spans="2:8" x14ac:dyDescent="0.25">
      <c r="B14" s="66"/>
    </row>
    <row r="15" spans="2:8" x14ac:dyDescent="0.25">
      <c r="B15" s="114"/>
    </row>
    <row r="19" spans="2:5" x14ac:dyDescent="0.25">
      <c r="B19" s="163"/>
    </row>
    <row r="20" spans="2:5" x14ac:dyDescent="0.25">
      <c r="B20" s="163"/>
      <c r="C20" s="163"/>
      <c r="D20" s="163"/>
      <c r="E20" s="163"/>
    </row>
    <row r="21" spans="2:5" x14ac:dyDescent="0.25">
      <c r="B21" s="261"/>
      <c r="C21" s="261"/>
      <c r="D21" s="261"/>
      <c r="E21" s="261"/>
    </row>
  </sheetData>
  <mergeCells count="2">
    <mergeCell ref="B1:H1"/>
    <mergeCell ref="B21:E21"/>
  </mergeCells>
  <pageMargins left="0.39370078740157477" right="0.39370078740157477" top="0.39370078740157477" bottom="0.39370078740157477" header="0.31496062992125984" footer="0.31496062992125984"/>
  <pageSetup paperSize="9" scale="73" firstPageNumber="429496729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5 2 l 2 V G D C o 2 u j A A A A 9 g A A A B I A H A B D b 2 5 m a W c v U G F j a 2 F n Z S 5 4 b W w g o h g A K K A U A A A A A A A A A A A A A A A A A A A A A A A A A A A A h Y + 9 D o I w H M R f h X S n L X U x 5 E 8 d X C U x G o 1 r U y o 0 Q j H 9 s L y b g 4 / k K 4 h R 1 M 3 x 7 n 6 X 3 N 2 v N 1 g M X Z t c l H W 6 N w X K M E W J M r K v t K k L F P w x n a M F h 7 W Q J 1 G r Z I S N y w e n C 9 R 4 f 8 4 J i T H i O M O 9 r Q m j N C O H c r W V j e p E q o 3 z w k i F P q 3 q f w t x 2 L / G c I Y z y j C j 4 y Y g k w m l N l + A j d k z / T F h G V o f r O I 2 p J s d k E k C e X / g D 1 B L A w Q U A A I A C A D n a X Z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2 l 2 V C i K R 7 g O A A A A E Q A A A B M A H A B G b 3 J t d W x h c y 9 T Z W N 0 a W 9 u M S 5 t I K I Y A C i g F A A A A A A A A A A A A A A A A A A A A A A A A A A A A C t O T S 7 J z M 9 T C I b Q h t Y A U E s B A i 0 A F A A C A A g A 5 2 l 2 V G D C o 2 u j A A A A 9 g A A A B I A A A A A A A A A A A A A A A A A A A A A A E N v b m Z p Z y 9 Q Y W N r Y W d l L n h t b F B L A Q I t A B Q A A g A I A O d p d l Q P y u m r p A A A A O k A A A A T A A A A A A A A A A A A A A A A A O 8 A A A B b Q 2 9 u d G V u d F 9 U e X B l c 1 0 u e G 1 s U E s B A i 0 A F A A C A A g A 5 2 l 2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h l 3 G s 6 M b N D v w r A N 8 w W o Y E A A A A A A g A A A A A A E G Y A A A A B A A A g A A A A q 4 E q 9 H y z + / J g e v L o 3 d j J N e i Q 1 v a 7 1 n 8 K E 5 T a o I B 6 z 3 0 A A A A A D o A A A A A C A A A g A A A A N d z 3 i Q y H h i 1 W N G / Z P F Z T q 7 b U K e O L k q k Z q N Y v d K g E q 4 t Q A A A A D h A g r 2 F V O e / 9 S R 3 C 9 z a y l k y x s F 2 d + q j S D e b U j x k 6 f f 8 V 2 3 6 n Z p x D S E Z 8 A T d s l i q D v W m n g D a s N d / G p S v a q 5 5 H l S m h I Q 6 2 6 o g o l z 4 I K J k U 9 n B A A A A A S o G Y h j O s T 7 C T + F W u c 3 Q h X V X R / C b z M Z 6 L 8 e d D n S 0 + L o p R Y H i C e v l 5 O 5 n d a y P F x 4 p 4 U c e n 1 M L U T a 9 B 4 G n P C v D s X w = = < / D a t a M a s h u p > 
</file>

<file path=customXml/itemProps1.xml><?xml version="1.0" encoding="utf-8"?>
<ds:datastoreItem xmlns:ds="http://schemas.openxmlformats.org/officeDocument/2006/customXml" ds:itemID="{C3078997-27C5-4D9A-ADA1-BBF2A8657D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11</vt:i4>
      </vt:variant>
    </vt:vector>
  </HeadingPairs>
  <TitlesOfParts>
    <vt:vector size="19" baseType="lpstr">
      <vt:lpstr>ФЭО</vt:lpstr>
      <vt:lpstr>Расходы</vt:lpstr>
      <vt:lpstr>Трудозатраты</vt:lpstr>
      <vt:lpstr>1</vt:lpstr>
      <vt:lpstr>2</vt:lpstr>
      <vt:lpstr>3</vt:lpstr>
      <vt:lpstr>Пр1</vt:lpstr>
      <vt:lpstr>Пр2</vt:lpstr>
      <vt:lpstr>'1'!Print_Titles</vt:lpstr>
      <vt:lpstr>'2'!Print_Titles</vt:lpstr>
      <vt:lpstr>'3'!Print_Titles</vt:lpstr>
      <vt:lpstr>'1'!Область_печати</vt:lpstr>
      <vt:lpstr>'2'!Область_печати</vt:lpstr>
      <vt:lpstr>'3'!Область_печати</vt:lpstr>
      <vt:lpstr>Пр1!Область_печати</vt:lpstr>
      <vt:lpstr>Пр2!Область_печати</vt:lpstr>
      <vt:lpstr>Расходы!Область_печати</vt:lpstr>
      <vt:lpstr>Трудозатраты!Область_печати</vt:lpstr>
      <vt:lpstr>ФЭО!Область_печати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Кушнир Олеся Николаевна</dc:creator>
  <cp:lastModifiedBy>Коробко Игорь Викторович</cp:lastModifiedBy>
  <cp:revision>1</cp:revision>
  <cp:lastPrinted>2025-10-31T07:27:26Z</cp:lastPrinted>
  <dcterms:created xsi:type="dcterms:W3CDTF">2025-05-28T16:28:59Z</dcterms:created>
  <dcterms:modified xsi:type="dcterms:W3CDTF">2025-11-19T15:13:40Z</dcterms:modified>
</cp:coreProperties>
</file>