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g\OneDrive\Рабочий стол\"/>
    </mc:Choice>
  </mc:AlternateContent>
  <xr:revisionPtr revIDLastSave="0" documentId="13_ncr:1_{2D0F0138-A890-481D-A7A8-6A0A1908E9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definedNames>
    <definedName name="аа">Лист1!#REF!</definedName>
    <definedName name="_xlnm.Print_Titles" localSheetId="0">Лист1!$3:$4</definedName>
    <definedName name="ке">Лист1!$L$2</definedName>
    <definedName name="лл">Лист1!#REF!</definedName>
    <definedName name="_xlnm.Print_Area" localSheetId="0">Лист1!$A$1:$K$79</definedName>
    <definedName name="оо">Лист1!#REF!</definedName>
    <definedName name="пп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" l="1"/>
  <c r="F59" i="1"/>
  <c r="H60" i="1"/>
  <c r="K61" i="1"/>
  <c r="K59" i="1" s="1"/>
  <c r="J59" i="1" s="1"/>
  <c r="H61" i="1"/>
  <c r="E61" i="1"/>
  <c r="E59" i="1" s="1"/>
  <c r="K54" i="1"/>
  <c r="H54" i="1"/>
  <c r="E54" i="1"/>
  <c r="H59" i="1" l="1"/>
  <c r="G59" i="1" s="1"/>
  <c r="H46" i="1"/>
  <c r="C59" i="1" l="1"/>
  <c r="D59" i="1" s="1"/>
  <c r="K58" i="1"/>
  <c r="H58" i="1"/>
  <c r="E58" i="1"/>
  <c r="K51" i="1"/>
  <c r="K46" i="1"/>
  <c r="I46" i="1"/>
  <c r="F46" i="1"/>
  <c r="G46" i="1" s="1"/>
  <c r="E46" i="1"/>
  <c r="C46" i="1"/>
  <c r="D46" i="1" l="1"/>
  <c r="J46" i="1"/>
  <c r="K67" i="1" l="1"/>
  <c r="I67" i="1"/>
  <c r="H67" i="1"/>
  <c r="F67" i="1"/>
  <c r="E67" i="1"/>
  <c r="C67" i="1"/>
  <c r="K64" i="1"/>
  <c r="I64" i="1"/>
  <c r="H65" i="1"/>
  <c r="H66" i="1"/>
  <c r="F64" i="1"/>
  <c r="E65" i="1"/>
  <c r="E66" i="1"/>
  <c r="C64" i="1"/>
  <c r="K56" i="1"/>
  <c r="H56" i="1"/>
  <c r="E57" i="1"/>
  <c r="I56" i="1"/>
  <c r="F56" i="1"/>
  <c r="C56" i="1"/>
  <c r="K55" i="1"/>
  <c r="H55" i="1"/>
  <c r="E55" i="1"/>
  <c r="K53" i="1"/>
  <c r="K52" i="1" s="1"/>
  <c r="I52" i="1"/>
  <c r="H53" i="1"/>
  <c r="H52" i="1" s="1"/>
  <c r="G52" i="1" s="1"/>
  <c r="F52" i="1"/>
  <c r="E53" i="1"/>
  <c r="E52" i="1" s="1"/>
  <c r="C52" i="1"/>
  <c r="I49" i="1"/>
  <c r="K50" i="1"/>
  <c r="H49" i="1"/>
  <c r="F49" i="1"/>
  <c r="C49" i="1"/>
  <c r="E49" i="1"/>
  <c r="K70" i="1" l="1"/>
  <c r="D52" i="1"/>
  <c r="G67" i="1"/>
  <c r="J64" i="1"/>
  <c r="D49" i="1"/>
  <c r="J67" i="1"/>
  <c r="D67" i="1"/>
  <c r="H64" i="1"/>
  <c r="H70" i="1" s="1"/>
  <c r="E56" i="1"/>
  <c r="E64" i="1"/>
  <c r="G56" i="1"/>
  <c r="J56" i="1"/>
  <c r="G49" i="1"/>
  <c r="K49" i="1"/>
  <c r="J49" i="1" s="1"/>
  <c r="J52" i="1"/>
  <c r="K10" i="1"/>
  <c r="K11" i="1"/>
  <c r="K13" i="1"/>
  <c r="K14" i="1"/>
  <c r="K15" i="1"/>
  <c r="K16" i="1"/>
  <c r="K17" i="1"/>
  <c r="K18" i="1"/>
  <c r="K19" i="1"/>
  <c r="K9" i="1"/>
  <c r="E10" i="1"/>
  <c r="E11" i="1"/>
  <c r="E13" i="1"/>
  <c r="E14" i="1"/>
  <c r="E17" i="1"/>
  <c r="E18" i="1"/>
  <c r="E19" i="1"/>
  <c r="E9" i="1"/>
  <c r="E70" i="1" l="1"/>
  <c r="L23" i="1"/>
  <c r="G64" i="1"/>
  <c r="D56" i="1"/>
  <c r="D64" i="1"/>
  <c r="H17" i="1"/>
  <c r="H19" i="1"/>
  <c r="H13" i="1"/>
  <c r="H9" i="1" l="1"/>
  <c r="H10" i="1"/>
  <c r="H11" i="1"/>
  <c r="H14" i="1"/>
  <c r="H18" i="1"/>
</calcChain>
</file>

<file path=xl/sharedStrings.xml><?xml version="1.0" encoding="utf-8"?>
<sst xmlns="http://schemas.openxmlformats.org/spreadsheetml/2006/main" count="154" uniqueCount="95">
  <si>
    <r>
      <t>Виды и условия оказания медицинской помощи</t>
    </r>
    <r>
      <rPr>
        <vertAlign val="superscript"/>
        <sz val="11"/>
        <color indexed="8"/>
        <rFont val="Times New Roman"/>
        <family val="1"/>
        <charset val="204"/>
      </rPr>
      <t>1</t>
    </r>
  </si>
  <si>
    <t>2024 год</t>
  </si>
  <si>
    <t>Средние нормативы объема медицинской помощи</t>
  </si>
  <si>
    <t>2. Первичная медико-санитарная помощь</t>
  </si>
  <si>
    <t>2.1  В амбулаторных условиях:</t>
  </si>
  <si>
    <r>
      <t xml:space="preserve">2.1.1) с профилактической и иными целями 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</si>
  <si>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 xml:space="preserve">2.1.2) в связи с заболеваниями – обращений </t>
    </r>
    <r>
      <rPr>
        <vertAlign val="superscript"/>
        <sz val="10"/>
        <color indexed="8"/>
        <rFont val="Calibri"/>
        <family val="2"/>
        <charset val="204"/>
      </rPr>
      <t>3</t>
    </r>
  </si>
  <si>
    <t>2025 год</t>
  </si>
  <si>
    <t>1. Скорая медицинская помощь вне медицинской организации</t>
  </si>
  <si>
    <t>1 Нормативы объема скорой медицинской помощи и нормативы финансовых затрат на 1 вызов скорой медицинской помощи устанавливаются субъектом Российской Федерации. Средний норматив финансовых затрат за счет средств соответствующих бюджетов на 1 случай оказания медицинской помощи авиамедицинскими выездными бригадами скорой медицинской помощи при санитарно-авиационной эвакуации, осуществляемой воздушными судами, с учетом реальной потребности (за исключением расходов на авиационные работы) составляет на 2023 год 7217,6 рубля, 2024 год -7506,3 рублей, 2025 год -7806,5 рубля.</t>
  </si>
  <si>
    <t>2Включая посещения, связанные с профилактическими мероприятиями,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организациях, а также в образовательных организациях высшего образования в целях раннего (своевременного) выявления незаконного потребления наркотических средств и психотропных веществ.</t>
  </si>
  <si>
    <t>3 Законченных случаев лечения заболевания в амбулаторных условиях с кратностью посещений по поводу одного заболевания не менее 2</t>
  </si>
  <si>
    <t>4 Включая случаи оказания паллиативной медицинской помощи в условиях дневного стационара</t>
  </si>
  <si>
    <t>5  Включены в норматив объема первичной медико-санитарной помощи в амбулаторных условиях</t>
  </si>
  <si>
    <t>2026 год</t>
  </si>
  <si>
    <t>I. За счет бюджетных ассигнований соответствующих бюджетов &lt;1&gt;</t>
  </si>
  <si>
    <t>комплексных посещений</t>
  </si>
  <si>
    <t>посещений</t>
  </si>
  <si>
    <t>обращений</t>
  </si>
  <si>
    <t>1. Скорая, в том числе скорая специализированная, медицинская помощь</t>
  </si>
  <si>
    <t>вызовов</t>
  </si>
  <si>
    <t>2. Первичная медико-санитарная помощь, за исключением медицинской реабилитации</t>
  </si>
  <si>
    <t>II. В рамках базовой программы обязательного медицинского страхования</t>
  </si>
  <si>
    <t>Единица измерения                          на 1 жителя</t>
  </si>
  <si>
    <t>случаев лечения</t>
  </si>
  <si>
    <t>случаев госпитализации</t>
  </si>
  <si>
    <t>койко-дней</t>
  </si>
  <si>
    <t>исследований</t>
  </si>
  <si>
    <t xml:space="preserve">      федеральными медицинскими организациями</t>
  </si>
  <si>
    <t xml:space="preserve">      медицинскими организациями (за исключением федеральных медицинских организаций)</t>
  </si>
  <si>
    <t>Средние нормативы финансовых затрат на единицу объема медицинской помощи, рублей</t>
  </si>
  <si>
    <t>Подушевые нормативы финансирования (на 1 жителя),  рублей</t>
  </si>
  <si>
    <t>Средние нормативы финансовых затрат на единицу объема медицинской помощи,  рублей</t>
  </si>
  <si>
    <t>Средние нормативы финансовых затрат на единицу объема медицинской помощи,  рублей.</t>
  </si>
  <si>
    <t xml:space="preserve">      для оказания медицинской помощи федеральными медицинскими организациями</t>
  </si>
  <si>
    <t xml:space="preserve">       для оказания медицинской помощи медицинскими организациями (за исключением федеральных медицинских организаций)</t>
  </si>
  <si>
    <t>3 В нормативы обращений включаются законченные случаи лечения заболевания в амбулаторных условиях с кратностью посещений по поводу одного заболевания не менее 2, а также медико-психологическая помощь при заболеваниях, не входящих в базовую программу обязательного медицинского страхования</t>
  </si>
  <si>
    <t>2 Нормативы включают в числе прочих посещения, связанные с профилактическими мероприятиями,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организациях, а также в образовательных организациях высшего образования (включая посещения, связанные с проведением медико-психологического тестирования) в целях раннего (своевременного) выявления незаконного потребления наркотических средств и психотропных веществ. Посещения с иными целями включают в себя в том числе посещения для проведения медико-психологического консультирования и получения медико-психологической помощи при заболеваниях,  не входящих в базовую программу обязательного медицинского страхования</t>
  </si>
  <si>
    <t>1 Нормативы объема скорой медицинской помощи и нормативы финансовых затрат на 1 вызов скорой медицинской помощи устанавливаются субъектом Российской Федерации. Средний норматив финансовых затрат за счет средств соответствующих бюджетов на 1 случай оказания медицинской помощи авиамедицинскими выездными бригадами скорой медицинской помощи при санитарно-авиационной эвакуации, осуществляемой воздушными судами, с учетом реальной потребности (за исключением расходов на авиационные работы) составляет на 2024 год 7 542,4 рубля, 2025 год -7 881,8 рублей, 2026 год - 8 236,5 рубля.</t>
  </si>
  <si>
    <r>
      <t>посещение по паллиативной медицинской помощи без учета посещений на дому патронажными бригадами</t>
    </r>
    <r>
      <rPr>
        <i/>
        <vertAlign val="superscript"/>
        <sz val="10"/>
        <color theme="1"/>
        <rFont val="Times New Roman"/>
        <family val="1"/>
        <charset val="204"/>
      </rPr>
      <t>6</t>
    </r>
  </si>
  <si>
    <r>
      <t>посещения на дому выездными патронажными бригадами</t>
    </r>
    <r>
      <rPr>
        <i/>
        <vertAlign val="superscript"/>
        <sz val="10"/>
        <color theme="1"/>
        <rFont val="Times New Roman"/>
        <family val="1"/>
        <charset val="204"/>
      </rPr>
      <t>6</t>
    </r>
  </si>
  <si>
    <t>6 Посещенияе по паллиативной медицинской помощи, в том числе посещения на дому патронажными бригадами,  включены в нормативы объема первичной медико-санитарной помощи в амбулаторных условиях</t>
  </si>
  <si>
    <t xml:space="preserve">7 Субъект Российской Федерации в соответствии с рекомендациями Минздрава России и Федерального фонда ОМС вправе обоснованно корректировать нормативы объема для проведение отдельных лабораторных исследований в целях  тестирования на выявление новой коронавирусной инфекции (COVID-19) и нормативы финансовых затрат на 1 тестирование  </t>
  </si>
  <si>
    <t>Фактический объем на 1 жителя</t>
  </si>
  <si>
    <t>Фактические расходы на ед. объема с дефлятором 1,04</t>
  </si>
  <si>
    <t>Доля расходов на ненормир. виды МП с дифференцированным коээфициентом з/п 1,098, прочие расходы - 1,045</t>
  </si>
  <si>
    <t>Перерасчет нормативов в посещениях ФФОМС</t>
  </si>
  <si>
    <r>
      <t xml:space="preserve">     </t>
    </r>
    <r>
      <rPr>
        <b/>
        <i/>
        <sz val="12"/>
        <color theme="1"/>
        <rFont val="Times New Roman"/>
        <family val="1"/>
        <charset val="204"/>
      </rPr>
      <t xml:space="preserve"> 2.1 в амбулаторных условиях, в том числе:</t>
    </r>
  </si>
  <si>
    <t xml:space="preserve">       2.1.1 посещения в рамках проведения профилактических медицинских осмотров</t>
  </si>
  <si>
    <t xml:space="preserve">      2.1.2 посещения в рамках проведения диспансеризации - всего, в том числе:</t>
  </si>
  <si>
    <t xml:space="preserve">     2.1.2.1 для проведения углубленной диспансеризации</t>
  </si>
  <si>
    <t xml:space="preserve">     2.1.3 посещения с иными целями</t>
  </si>
  <si>
    <t xml:space="preserve">     2.1.4 Посещения по неотложной помощи</t>
  </si>
  <si>
    <t xml:space="preserve">     2.1.5 Обращения в связи с заболеваниями -  всего, из них:</t>
  </si>
  <si>
    <t xml:space="preserve">     2.1.5.1.1 компьютерная томография</t>
  </si>
  <si>
    <t xml:space="preserve">     2.1.5.1.2 магнитно-резонансная томография </t>
  </si>
  <si>
    <t xml:space="preserve">     2.1.5.1.3 ультразвуковое исследование сердечно-сосудистой системы</t>
  </si>
  <si>
    <t xml:space="preserve">     2.1.5.1.4 эндоскопическое диагностическое исследование</t>
  </si>
  <si>
    <t xml:space="preserve">     2.1.5.1.5 молекулярно-генетическое исследование с целью диагностики онкологических заболеваний</t>
  </si>
  <si>
    <r>
      <t xml:space="preserve">    2.1.5.1.7 тестирование на выявление новой коронавирусной инфекции        (COVID-19)</t>
    </r>
    <r>
      <rPr>
        <i/>
        <vertAlign val="superscript"/>
        <sz val="11"/>
        <color theme="1"/>
        <rFont val="Times New Roman"/>
        <family val="1"/>
        <charset val="204"/>
      </rPr>
      <t>7</t>
    </r>
  </si>
  <si>
    <t xml:space="preserve">    2.1.6 диспансерное наблюдение, в том числе по поводу:</t>
  </si>
  <si>
    <t xml:space="preserve">3. Специализированная, в том числе высокотехнологичная, медицинская помощь, за исключением медицинской реабилитации: </t>
  </si>
  <si>
    <t xml:space="preserve">      для оказания медицинской помощи медицинскими организациями (за исключением федеральных медицинских организаций)</t>
  </si>
  <si>
    <t xml:space="preserve">    3.1.1 для оказания медицинской помощи по профилю "онкология" - всего, в том числе:</t>
  </si>
  <si>
    <t xml:space="preserve">    3.1.2  для оказания медицинской помощи при экстракорпоральном оплодотворении - всего, в том числе:</t>
  </si>
  <si>
    <r>
      <t xml:space="preserve">   </t>
    </r>
    <r>
      <rPr>
        <b/>
        <sz val="11"/>
        <color theme="1"/>
        <rFont val="Times New Roman"/>
        <family val="1"/>
        <charset val="204"/>
      </rPr>
      <t xml:space="preserve"> 3.1.3  для оказания медициснкой помощи больным с вирусным гепатитом С  медицинскими организациями (за исключением федеральных медицинских организаций)</t>
    </r>
  </si>
  <si>
    <r>
      <t xml:space="preserve">   3</t>
    </r>
    <r>
      <rPr>
        <b/>
        <i/>
        <sz val="12"/>
        <color theme="1"/>
        <rFont val="Times New Roman"/>
        <family val="1"/>
        <charset val="204"/>
      </rPr>
      <t>.2.  в условиях круглосуточного стационара - всего, в том числе:</t>
    </r>
  </si>
  <si>
    <t>3.2.1 для оказания медицинской помощи по профилю "онкология" - всего, в том числе:</t>
  </si>
  <si>
    <t>4. Медицинская реабилитация</t>
  </si>
  <si>
    <t xml:space="preserve">      4.1 в амбулаторных условиях</t>
  </si>
  <si>
    <t xml:space="preserve">       4.2 в условиях дневных стационаров (первичная медико-санитарная помощь, специализированная медицинская помощь) - всего, в том числе:</t>
  </si>
  <si>
    <t xml:space="preserve">      4.3 в условиях круглосуточного стационара (специализированная, в том числе высокотехнологичная, медицинская помощь) - всего, в том числе:</t>
  </si>
  <si>
    <t>подушевой ОМС</t>
  </si>
  <si>
    <t>3. Специализированная, в том числе высокотехнологичная, медицинская помощь</t>
  </si>
  <si>
    <r>
      <t>3.1 В условиях дневного стационара</t>
    </r>
    <r>
      <rPr>
        <vertAlign val="superscript"/>
        <sz val="11"/>
        <color indexed="8"/>
        <rFont val="Times New Roman"/>
        <family val="1"/>
        <charset val="204"/>
      </rPr>
      <t>4</t>
    </r>
  </si>
  <si>
    <t>3.2. В условиях круглосуточного стационара</t>
  </si>
  <si>
    <r>
      <t>4. Паллиативная медицинская помощь</t>
    </r>
    <r>
      <rPr>
        <b/>
        <vertAlign val="superscript"/>
        <sz val="11"/>
        <color theme="1"/>
        <rFont val="Times New Roman"/>
        <family val="1"/>
        <charset val="204"/>
      </rPr>
      <t>5</t>
    </r>
  </si>
  <si>
    <r>
      <t>4.1. Первичная медицинская помощь, в том числе доврачебная и врачебная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indexed="8"/>
        <rFont val="Times New Roman"/>
        <family val="1"/>
        <charset val="204"/>
      </rPr>
      <t>, всего, в том числе:</t>
    </r>
  </si>
  <si>
    <t xml:space="preserve">4.2. Паллиативная медицинская помощь в стационарных условиях (включая койки паллиативной медицинской помощи и койки сестринского ухода) </t>
  </si>
  <si>
    <r>
      <t>2.2. В условиях дневных стационаров</t>
    </r>
    <r>
      <rPr>
        <vertAlign val="superscript"/>
        <sz val="11"/>
        <color theme="1"/>
        <rFont val="Times New Roman"/>
        <family val="1"/>
        <charset val="204"/>
      </rPr>
      <t>4</t>
    </r>
  </si>
  <si>
    <t>4 Нормативы  объема медицинской помощи в  дневном стационаре являются суммой объемов первичной медико-санитарной помощи  в  дневном стационаре и объемов специализированной медицинской помощи  в  дневном стационаре и составляют 0,004 случая лечения в 2024-2026 годах. Указанные нормативы  включают также случаи оказания паллиативной медицинской помощи в условиях дневного стационара</t>
  </si>
  <si>
    <t>5 Нормативы для  паллиативной медицинской помощи, предоставляемой в хосписах и больницах сестринского ухода, включают в себя медико-психологическое консультирование и психологические рекомендации по вопросам, связанным с  терминальной стадией зааболевания, характером  и особенностями паллиативной медицинской помощи , оказываемой пациентам и их родственникам</t>
  </si>
  <si>
    <t>2.1.6.1 онкологических заболеваний</t>
  </si>
  <si>
    <t>2.1.6.2 сахарного диабета</t>
  </si>
  <si>
    <t>2.1.6.3 болезней системы кровообращения</t>
  </si>
  <si>
    <t xml:space="preserve">     2.1.5.1.6 патолого-анатомическое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</si>
  <si>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 xml:space="preserve">СРЕДНИЕ НОРМАТИВЫ ОБЪЕМА ОКАЗАНИЯ И СРЕДНИЕ НОРМАТИВЫ ФИНАНСОВЫХ ЗАТРАТ НА ЕДИНИЦУ ОБЪЕМА МЕДИЦИНСКОЙ ПОМОЩИ  НА 2024 - 2026 ГОДЫ </t>
  </si>
  <si>
    <t>подушевой бюджет</t>
  </si>
  <si>
    <t>Всего:</t>
  </si>
  <si>
    <r>
      <t xml:space="preserve">    2.2. в условиях дневных стационаров</t>
    </r>
    <r>
      <rPr>
        <b/>
        <i/>
        <vertAlign val="superscript"/>
        <sz val="12"/>
        <color rgb="FFFF0000"/>
        <rFont val="Times New Roman"/>
        <family val="1"/>
        <charset val="204"/>
      </rPr>
      <t>9</t>
    </r>
  </si>
  <si>
    <r>
      <t xml:space="preserve">   3.1. в условиях дневных стационаров</t>
    </r>
    <r>
      <rPr>
        <b/>
        <i/>
        <vertAlign val="superscript"/>
        <sz val="12"/>
        <color rgb="FFFF0000"/>
        <rFont val="Times New Roman"/>
        <family val="1"/>
        <charset val="204"/>
      </rPr>
      <t>9</t>
    </r>
    <r>
      <rPr>
        <b/>
        <i/>
        <sz val="12"/>
        <color theme="1"/>
        <rFont val="Times New Roman"/>
        <family val="1"/>
        <charset val="204"/>
      </rPr>
      <t xml:space="preserve"> всего,  в том числе : </t>
    </r>
  </si>
  <si>
    <t>9 Нормативы  объема медицинской помощи в  дневном стационаре являются суммой объемов первичной медико-санитарной помощи  в  дневном стационаре и объемов специализированной медицинской помощи  в  дневном стационаре и составляют: 0,07935 случая лечения на 1 застрахованное лицо в 2024 году,  ........ случая лечения на 1 застрахованное лицо в 2025 году и ......... случая лечения на 1 застрахованное лицо в 2026 году.</t>
  </si>
  <si>
    <r>
      <t xml:space="preserve">     2.1.5.1 проведение отдельных диагностических (лабораторных) исследований</t>
    </r>
    <r>
      <rPr>
        <b/>
        <i/>
        <vertAlign val="superscript"/>
        <sz val="11"/>
        <color theme="1"/>
        <rFont val="Times New Roman"/>
        <family val="1"/>
        <charset val="204"/>
      </rPr>
      <t>8</t>
    </r>
    <r>
      <rPr>
        <b/>
        <i/>
        <sz val="11"/>
        <color theme="1"/>
        <rFont val="Times New Roman"/>
        <family val="1"/>
        <charset val="204"/>
      </rPr>
      <t xml:space="preserve">: </t>
    </r>
  </si>
  <si>
    <t>8 Субъект Российской Федерации в соответствии с рекомендациями Минздрава России и Федерального фонда ОМС вправе устанавливать территорриториальный норматив объема и финансового обеспечения проведения ПЭТ-КТ-исследования с учетом реальной потребности населения</t>
  </si>
  <si>
    <r>
      <t xml:space="preserve">                                                                 </t>
    </r>
    <r>
      <rPr>
        <sz val="11"/>
        <color theme="1"/>
        <rFont val="Times New Roman"/>
        <family val="1"/>
        <charset val="204"/>
      </rPr>
      <t>Приложение № 6
к Программе государственных гарантий бесплатного оказания гражданам медицинской помощи на 2024 год и на плановый период 2025 и 2026 годов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</si>
</sst>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#,##0.000"/>
    <numFmt numFmtId="166" formatCode="#,##0.0000"/>
    <numFmt numFmtId="167" formatCode="#,##0.000000"/>
    <numFmt numFmtId="168" formatCode="0.00000"/>
    <numFmt numFmtId="169" formatCode="0.000"/>
    <numFmt numFmtId="170" formatCode="0.0"/>
    <numFmt numFmtId="171" formatCode="0.000000"/>
    <numFmt numFmtId="172" formatCode="#,##0.00000"/>
    <numFmt numFmtId="173" formatCode="0.0000000"/>
  </numFmts>
  <fonts count="52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.5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vertAlign val="superscript"/>
      <sz val="10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vertAlign val="superscript"/>
      <sz val="11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FF33CC"/>
      <name val="Calibri"/>
      <family val="2"/>
      <charset val="204"/>
      <scheme val="minor"/>
    </font>
    <font>
      <b/>
      <sz val="11"/>
      <color rgb="FFFF33CC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4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4"/>
      <color rgb="FFFF33CC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b/>
      <sz val="14"/>
      <color rgb="FF0000FF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6"/>
      <color rgb="FFC0000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i/>
      <vertAlign val="superscript"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vertAlign val="superscript"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2" fillId="0" borderId="0"/>
  </cellStyleXfs>
  <cellXfs count="202">
    <xf numFmtId="0" fontId="0" fillId="0" borderId="0" xfId="0"/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0" fillId="0" borderId="0" xfId="0" applyNumberFormat="1"/>
    <xf numFmtId="169" fontId="0" fillId="0" borderId="0" xfId="0" applyNumberFormat="1"/>
    <xf numFmtId="167" fontId="0" fillId="0" borderId="0" xfId="0" applyNumberFormat="1"/>
    <xf numFmtId="0" fontId="7" fillId="3" borderId="1" xfId="0" applyFont="1" applyFill="1" applyBorder="1" applyAlignment="1">
      <alignment vertical="center" wrapText="1"/>
    </xf>
    <xf numFmtId="0" fontId="0" fillId="0" borderId="0" xfId="0" applyFill="1"/>
    <xf numFmtId="170" fontId="0" fillId="0" borderId="0" xfId="0" applyNumberFormat="1"/>
    <xf numFmtId="168" fontId="0" fillId="0" borderId="0" xfId="0" applyNumberFormat="1"/>
    <xf numFmtId="0" fontId="16" fillId="2" borderId="1" xfId="0" applyFont="1" applyFill="1" applyBorder="1" applyAlignment="1">
      <alignment vertical="center" wrapText="1"/>
    </xf>
    <xf numFmtId="0" fontId="17" fillId="0" borderId="0" xfId="0" applyFont="1"/>
    <xf numFmtId="164" fontId="17" fillId="0" borderId="0" xfId="0" applyNumberFormat="1" applyFont="1"/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Fill="1"/>
    <xf numFmtId="0" fontId="20" fillId="0" borderId="0" xfId="0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19" fillId="0" borderId="0" xfId="0" applyNumberFormat="1" applyFont="1" applyAlignment="1">
      <alignment vertical="center" wrapText="1"/>
    </xf>
    <xf numFmtId="2" fontId="21" fillId="0" borderId="0" xfId="0" applyNumberFormat="1" applyFont="1" applyAlignment="1">
      <alignment vertical="center" wrapText="1"/>
    </xf>
    <xf numFmtId="0" fontId="0" fillId="0" borderId="0" xfId="0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2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/>
    </xf>
    <xf numFmtId="170" fontId="27" fillId="0" borderId="0" xfId="0" applyNumberFormat="1" applyFont="1" applyFill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170" fontId="36" fillId="0" borderId="0" xfId="0" applyNumberFormat="1" applyFont="1" applyAlignment="1">
      <alignment horizontal="center" vertical="center"/>
    </xf>
    <xf numFmtId="170" fontId="37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wrapText="1"/>
    </xf>
    <xf numFmtId="170" fontId="38" fillId="0" borderId="0" xfId="0" applyNumberFormat="1" applyFont="1" applyFill="1" applyAlignment="1">
      <alignment horizontal="center" vertical="center" wrapText="1"/>
    </xf>
    <xf numFmtId="170" fontId="36" fillId="0" borderId="0" xfId="0" applyNumberFormat="1" applyFont="1" applyFill="1" applyAlignment="1">
      <alignment horizontal="center" vertical="center"/>
    </xf>
    <xf numFmtId="170" fontId="38" fillId="0" borderId="7" xfId="0" applyNumberFormat="1" applyFont="1" applyBorder="1" applyAlignment="1">
      <alignment horizontal="center" vertical="center"/>
    </xf>
    <xf numFmtId="170" fontId="44" fillId="0" borderId="0" xfId="0" applyNumberFormat="1" applyFont="1" applyAlignment="1">
      <alignment horizontal="center" vertical="center"/>
    </xf>
    <xf numFmtId="170" fontId="44" fillId="0" borderId="0" xfId="0" applyNumberFormat="1" applyFont="1" applyFill="1" applyAlignment="1">
      <alignment horizontal="center" vertical="center"/>
    </xf>
    <xf numFmtId="170" fontId="4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164" fontId="32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4" fontId="43" fillId="0" borderId="8" xfId="0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167" fontId="14" fillId="0" borderId="0" xfId="0" applyNumberFormat="1" applyFont="1" applyFill="1" applyBorder="1" applyAlignment="1">
      <alignment horizontal="center" vertical="center"/>
    </xf>
    <xf numFmtId="171" fontId="0" fillId="0" borderId="0" xfId="0" applyNumberFormat="1" applyBorder="1"/>
    <xf numFmtId="0" fontId="34" fillId="0" borderId="0" xfId="0" applyFont="1" applyFill="1" applyBorder="1" applyAlignment="1">
      <alignment horizontal="center" vertical="center"/>
    </xf>
    <xf numFmtId="0" fontId="17" fillId="0" borderId="0" xfId="0" applyFont="1" applyBorder="1"/>
    <xf numFmtId="164" fontId="17" fillId="0" borderId="0" xfId="0" applyNumberFormat="1" applyFont="1" applyBorder="1"/>
    <xf numFmtId="167" fontId="0" fillId="0" borderId="0" xfId="0" applyNumberFormat="1" applyBorder="1"/>
    <xf numFmtId="169" fontId="0" fillId="0" borderId="0" xfId="0" applyNumberFormat="1" applyBorder="1"/>
    <xf numFmtId="0" fontId="18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 wrapText="1"/>
    </xf>
    <xf numFmtId="0" fontId="0" fillId="3" borderId="0" xfId="0" applyFill="1" applyBorder="1"/>
    <xf numFmtId="0" fontId="28" fillId="0" borderId="0" xfId="0" applyFont="1" applyBorder="1" applyAlignment="1">
      <alignment horizontal="center" vertical="center" wrapText="1"/>
    </xf>
    <xf numFmtId="0" fontId="39" fillId="3" borderId="0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center" vertical="center" wrapText="1"/>
    </xf>
    <xf numFmtId="171" fontId="34" fillId="0" borderId="0" xfId="0" applyNumberFormat="1" applyFont="1" applyBorder="1" applyAlignment="1">
      <alignment horizontal="center" vertical="center"/>
    </xf>
    <xf numFmtId="171" fontId="34" fillId="0" borderId="0" xfId="0" applyNumberFormat="1" applyFont="1" applyFill="1" applyBorder="1" applyAlignment="1">
      <alignment horizontal="center" vertical="center"/>
    </xf>
    <xf numFmtId="170" fontId="36" fillId="3" borderId="0" xfId="0" applyNumberFormat="1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170" fontId="40" fillId="3" borderId="0" xfId="0" applyNumberFormat="1" applyFont="1" applyFill="1" applyBorder="1" applyAlignment="1">
      <alignment horizontal="center" vertical="center"/>
    </xf>
    <xf numFmtId="170" fontId="42" fillId="3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vertical="center"/>
    </xf>
    <xf numFmtId="171" fontId="14" fillId="0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173" fontId="14" fillId="0" borderId="0" xfId="0" applyNumberFormat="1" applyFont="1" applyBorder="1" applyAlignment="1">
      <alignment vertical="center"/>
    </xf>
    <xf numFmtId="171" fontId="14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71" fontId="14" fillId="0" borderId="0" xfId="0" applyNumberFormat="1" applyFont="1" applyBorder="1" applyAlignment="1">
      <alignment vertical="center"/>
    </xf>
    <xf numFmtId="171" fontId="34" fillId="3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20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2" fontId="10" fillId="0" borderId="0" xfId="0" applyNumberFormat="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170" fontId="45" fillId="0" borderId="0" xfId="0" applyNumberFormat="1" applyFont="1" applyAlignment="1">
      <alignment horizontal="center" vertical="center"/>
    </xf>
    <xf numFmtId="170" fontId="46" fillId="0" borderId="0" xfId="0" applyNumberFormat="1" applyFont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164" fontId="16" fillId="0" borderId="0" xfId="0" applyNumberFormat="1" applyFont="1" applyFill="1"/>
    <xf numFmtId="0" fontId="16" fillId="0" borderId="0" xfId="0" applyFont="1"/>
    <xf numFmtId="164" fontId="16" fillId="0" borderId="0" xfId="0" applyNumberFormat="1" applyFont="1"/>
    <xf numFmtId="2" fontId="16" fillId="0" borderId="0" xfId="0" applyNumberFormat="1" applyFont="1" applyAlignment="1">
      <alignment vertical="center" wrapText="1"/>
    </xf>
    <xf numFmtId="0" fontId="31" fillId="8" borderId="1" xfId="0" applyFont="1" applyFill="1" applyBorder="1" applyAlignment="1">
      <alignment vertical="center"/>
    </xf>
    <xf numFmtId="164" fontId="31" fillId="8" borderId="1" xfId="0" applyNumberFormat="1" applyFont="1" applyFill="1" applyBorder="1" applyAlignment="1">
      <alignment vertical="center"/>
    </xf>
    <xf numFmtId="164" fontId="17" fillId="8" borderId="1" xfId="0" applyNumberFormat="1" applyFont="1" applyFill="1" applyBorder="1" applyAlignment="1">
      <alignment vertical="center"/>
    </xf>
    <xf numFmtId="0" fontId="17" fillId="8" borderId="1" xfId="0" applyFont="1" applyFill="1" applyBorder="1" applyAlignment="1">
      <alignment vertical="center"/>
    </xf>
    <xf numFmtId="171" fontId="31" fillId="8" borderId="1" xfId="0" applyNumberFormat="1" applyFont="1" applyFill="1" applyBorder="1" applyAlignment="1">
      <alignment vertical="center"/>
    </xf>
    <xf numFmtId="4" fontId="31" fillId="9" borderId="1" xfId="0" applyNumberFormat="1" applyFont="1" applyFill="1" applyBorder="1" applyAlignment="1">
      <alignment vertical="center"/>
    </xf>
    <xf numFmtId="164" fontId="31" fillId="9" borderId="1" xfId="0" applyNumberFormat="1" applyFont="1" applyFill="1" applyBorder="1" applyAlignment="1">
      <alignment vertical="center"/>
    </xf>
    <xf numFmtId="0" fontId="31" fillId="9" borderId="1" xfId="0" applyFont="1" applyFill="1" applyBorder="1" applyAlignment="1">
      <alignment vertical="center"/>
    </xf>
    <xf numFmtId="171" fontId="31" fillId="9" borderId="1" xfId="0" applyNumberFormat="1" applyFont="1" applyFill="1" applyBorder="1" applyAlignment="1">
      <alignment vertical="center"/>
    </xf>
    <xf numFmtId="165" fontId="14" fillId="9" borderId="1" xfId="0" applyNumberFormat="1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4" fontId="14" fillId="9" borderId="1" xfId="0" applyNumberFormat="1" applyFont="1" applyFill="1" applyBorder="1" applyAlignment="1">
      <alignment horizontal="center" vertical="center" wrapText="1"/>
    </xf>
    <xf numFmtId="4" fontId="14" fillId="9" borderId="1" xfId="0" applyNumberFormat="1" applyFont="1" applyFill="1" applyBorder="1" applyAlignment="1">
      <alignment horizontal="center" vertical="center"/>
    </xf>
    <xf numFmtId="164" fontId="16" fillId="9" borderId="1" xfId="0" applyNumberFormat="1" applyFont="1" applyFill="1" applyBorder="1" applyAlignment="1">
      <alignment horizontal="center" vertical="center"/>
    </xf>
    <xf numFmtId="165" fontId="14" fillId="9" borderId="1" xfId="0" applyNumberFormat="1" applyFont="1" applyFill="1" applyBorder="1" applyAlignment="1">
      <alignment horizontal="center" vertical="center"/>
    </xf>
    <xf numFmtId="172" fontId="14" fillId="9" borderId="1" xfId="0" applyNumberFormat="1" applyFont="1" applyFill="1" applyBorder="1" applyAlignment="1">
      <alignment horizontal="center" vertical="center"/>
    </xf>
    <xf numFmtId="164" fontId="14" fillId="9" borderId="1" xfId="0" applyNumberFormat="1" applyFont="1" applyFill="1" applyBorder="1" applyAlignment="1">
      <alignment horizontal="center" vertical="center"/>
    </xf>
    <xf numFmtId="166" fontId="14" fillId="9" borderId="1" xfId="0" applyNumberFormat="1" applyFont="1" applyFill="1" applyBorder="1" applyAlignment="1">
      <alignment horizontal="center" vertical="center"/>
    </xf>
    <xf numFmtId="165" fontId="15" fillId="9" borderId="1" xfId="0" applyNumberFormat="1" applyFont="1" applyFill="1" applyBorder="1" applyAlignment="1">
      <alignment horizontal="center" vertical="center"/>
    </xf>
    <xf numFmtId="4" fontId="16" fillId="9" borderId="1" xfId="0" applyNumberFormat="1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5" fontId="14" fillId="8" borderId="1" xfId="0" applyNumberFormat="1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4" fontId="14" fillId="8" borderId="1" xfId="0" applyNumberFormat="1" applyFont="1" applyFill="1" applyBorder="1" applyAlignment="1">
      <alignment horizontal="center" vertical="center" wrapText="1"/>
    </xf>
    <xf numFmtId="4" fontId="14" fillId="8" borderId="1" xfId="0" applyNumberFormat="1" applyFont="1" applyFill="1" applyBorder="1" applyAlignment="1">
      <alignment horizontal="center" vertical="center"/>
    </xf>
    <xf numFmtId="164" fontId="16" fillId="8" borderId="1" xfId="0" applyNumberFormat="1" applyFont="1" applyFill="1" applyBorder="1" applyAlignment="1">
      <alignment horizontal="center" vertical="center"/>
    </xf>
    <xf numFmtId="165" fontId="14" fillId="8" borderId="1" xfId="0" applyNumberFormat="1" applyFont="1" applyFill="1" applyBorder="1" applyAlignment="1">
      <alignment horizontal="center" vertical="center"/>
    </xf>
    <xf numFmtId="172" fontId="14" fillId="8" borderId="1" xfId="0" applyNumberFormat="1" applyFont="1" applyFill="1" applyBorder="1" applyAlignment="1">
      <alignment horizontal="center" vertical="center"/>
    </xf>
    <xf numFmtId="164" fontId="14" fillId="8" borderId="1" xfId="0" applyNumberFormat="1" applyFont="1" applyFill="1" applyBorder="1" applyAlignment="1">
      <alignment horizontal="center" vertical="center"/>
    </xf>
    <xf numFmtId="166" fontId="14" fillId="8" borderId="1" xfId="0" applyNumberFormat="1" applyFont="1" applyFill="1" applyBorder="1" applyAlignment="1">
      <alignment horizontal="center" vertical="center"/>
    </xf>
    <xf numFmtId="165" fontId="15" fillId="8" borderId="1" xfId="0" applyNumberFormat="1" applyFont="1" applyFill="1" applyBorder="1" applyAlignment="1">
      <alignment horizontal="center" vertical="center"/>
    </xf>
    <xf numFmtId="4" fontId="16" fillId="8" borderId="1" xfId="0" applyNumberFormat="1" applyFont="1" applyFill="1" applyBorder="1" applyAlignment="1">
      <alignment vertical="center" wrapText="1"/>
    </xf>
    <xf numFmtId="164" fontId="16" fillId="8" borderId="1" xfId="0" applyNumberFormat="1" applyFont="1" applyFill="1" applyBorder="1" applyAlignment="1">
      <alignment vertical="center" wrapText="1"/>
    </xf>
    <xf numFmtId="0" fontId="16" fillId="10" borderId="1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horizontal="center" vertical="center" wrapText="1"/>
    </xf>
    <xf numFmtId="164" fontId="14" fillId="10" borderId="1" xfId="0" applyNumberFormat="1" applyFont="1" applyFill="1" applyBorder="1" applyAlignment="1">
      <alignment horizontal="right" vertical="center" wrapText="1"/>
    </xf>
    <xf numFmtId="4" fontId="14" fillId="10" borderId="1" xfId="0" applyNumberFormat="1" applyFont="1" applyFill="1" applyBorder="1" applyAlignment="1">
      <alignment horizontal="center" vertical="center"/>
    </xf>
    <xf numFmtId="164" fontId="14" fillId="10" borderId="1" xfId="0" applyNumberFormat="1" applyFont="1" applyFill="1" applyBorder="1" applyAlignment="1">
      <alignment horizontal="right" vertical="center"/>
    </xf>
    <xf numFmtId="164" fontId="16" fillId="10" borderId="1" xfId="0" applyNumberFormat="1" applyFont="1" applyFill="1" applyBorder="1" applyAlignment="1">
      <alignment horizontal="right" vertical="center"/>
    </xf>
    <xf numFmtId="165" fontId="14" fillId="10" borderId="1" xfId="0" applyNumberFormat="1" applyFont="1" applyFill="1" applyBorder="1" applyAlignment="1">
      <alignment horizontal="center" vertical="center"/>
    </xf>
    <xf numFmtId="172" fontId="14" fillId="10" borderId="1" xfId="0" applyNumberFormat="1" applyFont="1" applyFill="1" applyBorder="1" applyAlignment="1">
      <alignment horizontal="center" vertical="center"/>
    </xf>
    <xf numFmtId="167" fontId="14" fillId="10" borderId="1" xfId="0" applyNumberFormat="1" applyFont="1" applyFill="1" applyBorder="1" applyAlignment="1">
      <alignment horizontal="center" vertical="center"/>
    </xf>
    <xf numFmtId="166" fontId="14" fillId="10" borderId="1" xfId="0" applyNumberFormat="1" applyFont="1" applyFill="1" applyBorder="1" applyAlignment="1">
      <alignment horizontal="center" vertical="center"/>
    </xf>
    <xf numFmtId="164" fontId="14" fillId="10" borderId="1" xfId="0" applyNumberFormat="1" applyFont="1" applyFill="1" applyBorder="1" applyAlignment="1">
      <alignment horizontal="center" vertical="center" wrapText="1"/>
    </xf>
    <xf numFmtId="165" fontId="15" fillId="10" borderId="1" xfId="0" applyNumberFormat="1" applyFont="1" applyFill="1" applyBorder="1" applyAlignment="1">
      <alignment horizontal="center" vertical="center"/>
    </xf>
    <xf numFmtId="164" fontId="15" fillId="10" borderId="1" xfId="0" applyNumberFormat="1" applyFont="1" applyFill="1" applyBorder="1" applyAlignment="1">
      <alignment horizontal="right" vertical="center"/>
    </xf>
    <xf numFmtId="164" fontId="16" fillId="10" borderId="1" xfId="0" applyNumberFormat="1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vertical="center"/>
    </xf>
    <xf numFmtId="164" fontId="31" fillId="10" borderId="1" xfId="0" applyNumberFormat="1" applyFont="1" applyFill="1" applyBorder="1" applyAlignment="1">
      <alignment vertical="center"/>
    </xf>
    <xf numFmtId="170" fontId="17" fillId="10" borderId="1" xfId="0" applyNumberFormat="1" applyFont="1" applyFill="1" applyBorder="1" applyAlignment="1">
      <alignment vertical="center"/>
    </xf>
    <xf numFmtId="164" fontId="17" fillId="10" borderId="1" xfId="0" applyNumberFormat="1" applyFont="1" applyFill="1" applyBorder="1" applyAlignment="1">
      <alignment vertical="center"/>
    </xf>
    <xf numFmtId="0" fontId="31" fillId="10" borderId="1" xfId="0" applyFont="1" applyFill="1" applyBorder="1" applyAlignment="1">
      <alignment vertical="center" wrapText="1"/>
    </xf>
    <xf numFmtId="171" fontId="31" fillId="10" borderId="1" xfId="0" applyNumberFormat="1" applyFont="1" applyFill="1" applyBorder="1" applyAlignment="1">
      <alignment vertical="center" wrapText="1"/>
    </xf>
    <xf numFmtId="171" fontId="31" fillId="10" borderId="1" xfId="0" applyNumberFormat="1" applyFont="1" applyFill="1" applyBorder="1" applyAlignment="1">
      <alignment vertical="center"/>
    </xf>
    <xf numFmtId="4" fontId="31" fillId="10" borderId="1" xfId="0" applyNumberFormat="1" applyFont="1" applyFill="1" applyBorder="1" applyAlignment="1">
      <alignment vertical="center"/>
    </xf>
    <xf numFmtId="4" fontId="17" fillId="10" borderId="1" xfId="0" applyNumberFormat="1" applyFont="1" applyFill="1" applyBorder="1" applyAlignment="1">
      <alignment vertical="center"/>
    </xf>
    <xf numFmtId="4" fontId="31" fillId="8" borderId="1" xfId="0" applyNumberFormat="1" applyFont="1" applyFill="1" applyBorder="1" applyAlignment="1">
      <alignment vertical="center"/>
    </xf>
    <xf numFmtId="4" fontId="17" fillId="8" borderId="1" xfId="0" applyNumberFormat="1" applyFont="1" applyFill="1" applyBorder="1" applyAlignment="1">
      <alignment vertical="center"/>
    </xf>
    <xf numFmtId="4" fontId="17" fillId="9" borderId="1" xfId="0" applyNumberFormat="1" applyFont="1" applyFill="1" applyBorder="1" applyAlignment="1">
      <alignment vertical="center"/>
    </xf>
    <xf numFmtId="4" fontId="50" fillId="10" borderId="1" xfId="0" applyNumberFormat="1" applyFont="1" applyFill="1" applyBorder="1" applyAlignment="1">
      <alignment vertical="center"/>
    </xf>
    <xf numFmtId="4" fontId="50" fillId="8" borderId="1" xfId="0" applyNumberFormat="1" applyFont="1" applyFill="1" applyBorder="1" applyAlignment="1">
      <alignment vertical="center"/>
    </xf>
    <xf numFmtId="4" fontId="50" fillId="9" borderId="1" xfId="0" applyNumberFormat="1" applyFont="1" applyFill="1" applyBorder="1" applyAlignment="1">
      <alignment vertical="center"/>
    </xf>
    <xf numFmtId="0" fontId="50" fillId="10" borderId="1" xfId="0" applyFont="1" applyFill="1" applyBorder="1" applyAlignment="1">
      <alignment vertical="center"/>
    </xf>
    <xf numFmtId="171" fontId="50" fillId="8" borderId="1" xfId="0" applyNumberFormat="1" applyFont="1" applyFill="1" applyBorder="1" applyAlignment="1">
      <alignment vertical="center"/>
    </xf>
    <xf numFmtId="171" fontId="50" fillId="9" borderId="1" xfId="0" applyNumberFormat="1" applyFont="1" applyFill="1" applyBorder="1" applyAlignment="1">
      <alignment vertical="center"/>
    </xf>
    <xf numFmtId="0" fontId="0" fillId="7" borderId="6" xfId="0" applyFill="1" applyBorder="1" applyAlignment="1">
      <alignment wrapText="1"/>
    </xf>
    <xf numFmtId="0" fontId="0" fillId="0" borderId="0" xfId="0" applyAlignment="1">
      <alignment wrapText="1"/>
    </xf>
    <xf numFmtId="0" fontId="0" fillId="4" borderId="6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5" borderId="6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6" borderId="6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9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/>
    </xf>
    <xf numFmtId="0" fontId="0" fillId="0" borderId="0" xfId="0" applyAlignment="1"/>
    <xf numFmtId="0" fontId="7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colors>
    <mruColors>
      <color rgb="FF0000FF"/>
      <color rgb="FFCC00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9"/>
  <sheetViews>
    <sheetView tabSelected="1" view="pageBreakPreview" zoomScale="70" zoomScaleNormal="70" zoomScaleSheetLayoutView="70" workbookViewId="0">
      <selection activeCell="H1" sqref="H1:K1"/>
    </sheetView>
  </sheetViews>
  <sheetFormatPr defaultRowHeight="14.4" x14ac:dyDescent="0.3"/>
  <cols>
    <col min="1" max="1" width="41.88671875" customWidth="1"/>
    <col min="2" max="2" width="16.33203125" customWidth="1"/>
    <col min="3" max="3" width="14.33203125" customWidth="1"/>
    <col min="4" max="4" width="16.6640625" style="11" customWidth="1"/>
    <col min="5" max="5" width="15.88671875" style="11" customWidth="1"/>
    <col min="6" max="6" width="13.5546875" customWidth="1"/>
    <col min="7" max="7" width="16.6640625" customWidth="1"/>
    <col min="8" max="8" width="15.5546875" customWidth="1"/>
    <col min="9" max="9" width="14.109375" customWidth="1"/>
    <col min="10" max="10" width="16.33203125" customWidth="1"/>
    <col min="11" max="11" width="14.6640625" customWidth="1"/>
    <col min="12" max="12" width="14.88671875" hidden="1" customWidth="1"/>
    <col min="13" max="13" width="14.44140625" hidden="1" customWidth="1"/>
    <col min="14" max="14" width="12.5546875" hidden="1" customWidth="1"/>
    <col min="15" max="15" width="15" style="61" customWidth="1"/>
    <col min="16" max="16" width="13.44140625" style="61" customWidth="1"/>
    <col min="17" max="17" width="12.6640625" style="61" customWidth="1"/>
    <col min="18" max="18" width="14.5546875" style="61" customWidth="1"/>
    <col min="19" max="19" width="14.109375" style="61" customWidth="1"/>
    <col min="20" max="20" width="13.88671875" style="61" customWidth="1"/>
    <col min="21" max="21" width="11.6640625" style="61" customWidth="1"/>
    <col min="22" max="22" width="13" style="61" customWidth="1"/>
    <col min="23" max="25" width="9.109375" style="61"/>
  </cols>
  <sheetData>
    <row r="1" spans="1:25" ht="61.5" customHeight="1" x14ac:dyDescent="0.3">
      <c r="C1" s="11"/>
      <c r="H1" s="177" t="s">
        <v>94</v>
      </c>
      <c r="I1" s="177"/>
      <c r="J1" s="177"/>
      <c r="K1" s="177"/>
    </row>
    <row r="2" spans="1:25" ht="36" customHeight="1" x14ac:dyDescent="0.3">
      <c r="A2" s="181" t="s">
        <v>86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O2" s="62"/>
      <c r="Q2" s="63"/>
    </row>
    <row r="3" spans="1:25" ht="21.75" customHeight="1" x14ac:dyDescent="0.3">
      <c r="A3" s="188" t="s">
        <v>0</v>
      </c>
      <c r="B3" s="188" t="s">
        <v>23</v>
      </c>
      <c r="C3" s="190" t="s">
        <v>1</v>
      </c>
      <c r="D3" s="190"/>
      <c r="E3" s="190"/>
      <c r="F3" s="191" t="s">
        <v>7</v>
      </c>
      <c r="G3" s="191"/>
      <c r="H3" s="191"/>
      <c r="I3" s="192" t="s">
        <v>14</v>
      </c>
      <c r="J3" s="192"/>
      <c r="K3" s="192"/>
      <c r="O3" s="62"/>
    </row>
    <row r="4" spans="1:25" ht="79.2" x14ac:dyDescent="0.3">
      <c r="A4" s="188"/>
      <c r="B4" s="188"/>
      <c r="C4" s="157" t="s">
        <v>2</v>
      </c>
      <c r="D4" s="157" t="s">
        <v>30</v>
      </c>
      <c r="E4" s="157" t="s">
        <v>31</v>
      </c>
      <c r="F4" s="130" t="s">
        <v>2</v>
      </c>
      <c r="G4" s="130" t="s">
        <v>32</v>
      </c>
      <c r="H4" s="130" t="s">
        <v>31</v>
      </c>
      <c r="I4" s="129" t="s">
        <v>2</v>
      </c>
      <c r="J4" s="129" t="s">
        <v>33</v>
      </c>
      <c r="K4" s="129" t="s">
        <v>31</v>
      </c>
      <c r="N4" s="7"/>
      <c r="P4" s="64"/>
      <c r="Q4" s="64"/>
      <c r="R4" s="64"/>
      <c r="T4" s="65"/>
      <c r="U4" s="62"/>
    </row>
    <row r="5" spans="1:25" s="15" customFormat="1" ht="17.399999999999999" x14ac:dyDescent="0.3">
      <c r="A5" s="194" t="s">
        <v>15</v>
      </c>
      <c r="B5" s="195"/>
      <c r="C5" s="195"/>
      <c r="D5" s="195"/>
      <c r="E5" s="195"/>
      <c r="F5" s="195"/>
      <c r="G5" s="195"/>
      <c r="H5" s="195"/>
      <c r="I5" s="195"/>
      <c r="J5" s="195"/>
      <c r="K5" s="196"/>
      <c r="N5" s="16"/>
      <c r="O5" s="66"/>
      <c r="P5" s="67"/>
      <c r="Q5" s="66"/>
      <c r="R5" s="66"/>
      <c r="S5" s="66"/>
      <c r="T5" s="66"/>
      <c r="U5" s="66"/>
      <c r="V5" s="66"/>
      <c r="W5" s="66"/>
      <c r="X5" s="66"/>
      <c r="Y5" s="66"/>
    </row>
    <row r="6" spans="1:25" ht="39" customHeight="1" x14ac:dyDescent="0.3">
      <c r="A6" s="18" t="s">
        <v>8</v>
      </c>
      <c r="B6" s="21" t="s">
        <v>20</v>
      </c>
      <c r="C6" s="144"/>
      <c r="D6" s="145"/>
      <c r="E6" s="145"/>
      <c r="F6" s="131"/>
      <c r="G6" s="132"/>
      <c r="H6" s="132"/>
      <c r="I6" s="118"/>
      <c r="J6" s="119"/>
      <c r="K6" s="119"/>
      <c r="L6" s="178" t="s">
        <v>43</v>
      </c>
      <c r="M6" s="179"/>
      <c r="N6" s="180"/>
      <c r="O6" s="180"/>
      <c r="P6" s="180"/>
    </row>
    <row r="7" spans="1:25" ht="32.25" customHeight="1" x14ac:dyDescent="0.3">
      <c r="A7" s="1" t="s">
        <v>3</v>
      </c>
      <c r="B7" s="21"/>
      <c r="C7" s="144"/>
      <c r="D7" s="145"/>
      <c r="E7" s="145"/>
      <c r="F7" s="133"/>
      <c r="G7" s="132"/>
      <c r="H7" s="132"/>
      <c r="I7" s="120"/>
      <c r="J7" s="119"/>
      <c r="K7" s="119"/>
      <c r="L7" s="182" t="s">
        <v>44</v>
      </c>
      <c r="M7" s="183"/>
    </row>
    <row r="8" spans="1:25" ht="30" customHeight="1" x14ac:dyDescent="0.3">
      <c r="A8" s="2" t="s">
        <v>4</v>
      </c>
      <c r="B8" s="21"/>
      <c r="C8" s="144"/>
      <c r="D8" s="145"/>
      <c r="E8" s="145"/>
      <c r="F8" s="133"/>
      <c r="G8" s="132"/>
      <c r="H8" s="132"/>
      <c r="I8" s="120"/>
      <c r="J8" s="119"/>
      <c r="K8" s="119"/>
    </row>
    <row r="9" spans="1:25" ht="32.25" customHeight="1" x14ac:dyDescent="0.3">
      <c r="A9" s="6" t="s">
        <v>5</v>
      </c>
      <c r="B9" s="21" t="s">
        <v>17</v>
      </c>
      <c r="C9" s="146">
        <v>0.73</v>
      </c>
      <c r="D9" s="147">
        <v>563.32000000000005</v>
      </c>
      <c r="E9" s="148">
        <f>C9*D9</f>
        <v>411.22360000000003</v>
      </c>
      <c r="F9" s="134">
        <v>0.73</v>
      </c>
      <c r="G9" s="132">
        <v>610.01855444920511</v>
      </c>
      <c r="H9" s="135">
        <f>F9*G9</f>
        <v>445.31354474791971</v>
      </c>
      <c r="I9" s="121">
        <v>0.73</v>
      </c>
      <c r="J9" s="119">
        <v>660.58604252027192</v>
      </c>
      <c r="K9" s="122">
        <f>J9*I9</f>
        <v>482.2278110397985</v>
      </c>
      <c r="M9" s="8"/>
      <c r="N9" s="13"/>
    </row>
    <row r="10" spans="1:25" ht="33" customHeight="1" x14ac:dyDescent="0.3">
      <c r="A10" s="6" t="s">
        <v>6</v>
      </c>
      <c r="B10" s="21" t="s">
        <v>18</v>
      </c>
      <c r="C10" s="149">
        <v>0.14399999999999999</v>
      </c>
      <c r="D10" s="147">
        <v>1633.55</v>
      </c>
      <c r="E10" s="148">
        <f t="shared" ref="E10:E19" si="0">C10*D10</f>
        <v>235.23119999999997</v>
      </c>
      <c r="F10" s="136">
        <v>0.14399999999999999</v>
      </c>
      <c r="G10" s="132">
        <v>1768.9599949762123</v>
      </c>
      <c r="H10" s="135">
        <f>F10*G10</f>
        <v>254.73023927657457</v>
      </c>
      <c r="I10" s="123">
        <v>0.14399999999999999</v>
      </c>
      <c r="J10" s="119">
        <v>1915.5979337597655</v>
      </c>
      <c r="K10" s="122">
        <f t="shared" ref="K10:K19" si="1">J10*I10</f>
        <v>275.84610246140619</v>
      </c>
      <c r="M10" s="8"/>
      <c r="N10" s="9"/>
    </row>
    <row r="11" spans="1:25" ht="33" customHeight="1" x14ac:dyDescent="0.3">
      <c r="A11" s="10" t="s">
        <v>79</v>
      </c>
      <c r="B11" s="21" t="s">
        <v>24</v>
      </c>
      <c r="C11" s="150">
        <v>9.7999999999999997E-4</v>
      </c>
      <c r="D11" s="147">
        <v>13776.98</v>
      </c>
      <c r="E11" s="148">
        <f t="shared" si="0"/>
        <v>13.5014404</v>
      </c>
      <c r="F11" s="137">
        <v>9.7999999999999997E-4</v>
      </c>
      <c r="G11" s="132">
        <v>14934.359651712597</v>
      </c>
      <c r="H11" s="135">
        <f t="shared" ref="H11:H18" si="2">F11*G11</f>
        <v>14.635672458678345</v>
      </c>
      <c r="I11" s="124">
        <v>9.7999999999999997E-4</v>
      </c>
      <c r="J11" s="119">
        <v>16188.96533733367</v>
      </c>
      <c r="K11" s="122">
        <f t="shared" si="1"/>
        <v>15.865186030586996</v>
      </c>
      <c r="M11" s="8"/>
    </row>
    <row r="12" spans="1:25" ht="38.25" customHeight="1" x14ac:dyDescent="0.3">
      <c r="A12" s="3" t="s">
        <v>73</v>
      </c>
      <c r="B12" s="21"/>
      <c r="C12" s="151"/>
      <c r="D12" s="147"/>
      <c r="E12" s="147"/>
      <c r="F12" s="134"/>
      <c r="G12" s="132"/>
      <c r="H12" s="138"/>
      <c r="I12" s="121"/>
      <c r="J12" s="119"/>
      <c r="K12" s="125"/>
      <c r="M12" s="8"/>
    </row>
    <row r="13" spans="1:25" ht="33.75" customHeight="1" x14ac:dyDescent="0.3">
      <c r="A13" s="10" t="s">
        <v>74</v>
      </c>
      <c r="B13" s="21" t="s">
        <v>24</v>
      </c>
      <c r="C13" s="150">
        <v>3.0200000000000001E-3</v>
      </c>
      <c r="D13" s="147">
        <v>17650.77</v>
      </c>
      <c r="E13" s="148">
        <f t="shared" si="0"/>
        <v>53.305325400000001</v>
      </c>
      <c r="F13" s="137">
        <v>3.0200000000000001E-3</v>
      </c>
      <c r="G13" s="132">
        <v>19133.575886160001</v>
      </c>
      <c r="H13" s="135">
        <f t="shared" si="2"/>
        <v>57.783399176203204</v>
      </c>
      <c r="I13" s="124">
        <v>3.0200000000000001E-3</v>
      </c>
      <c r="J13" s="119">
        <v>20740.953788640003</v>
      </c>
      <c r="K13" s="122">
        <f t="shared" si="1"/>
        <v>62.637680441692808</v>
      </c>
      <c r="M13" s="8"/>
    </row>
    <row r="14" spans="1:25" ht="33.75" customHeight="1" x14ac:dyDescent="0.3">
      <c r="A14" s="2" t="s">
        <v>75</v>
      </c>
      <c r="B14" s="21" t="s">
        <v>25</v>
      </c>
      <c r="C14" s="152">
        <v>1.38E-2</v>
      </c>
      <c r="D14" s="147">
        <v>102172.93</v>
      </c>
      <c r="E14" s="148">
        <f t="shared" si="0"/>
        <v>1409.9864339999999</v>
      </c>
      <c r="F14" s="139">
        <v>1.38E-2</v>
      </c>
      <c r="G14" s="132">
        <v>110658.79550569363</v>
      </c>
      <c r="H14" s="135">
        <f>F14*G14</f>
        <v>1527.0913779785722</v>
      </c>
      <c r="I14" s="126">
        <v>1.38E-2</v>
      </c>
      <c r="J14" s="119">
        <v>119849.45110762352</v>
      </c>
      <c r="K14" s="122">
        <f t="shared" si="1"/>
        <v>1653.9224252852046</v>
      </c>
      <c r="M14" s="8"/>
    </row>
    <row r="15" spans="1:25" ht="30.75" customHeight="1" x14ac:dyDescent="0.3">
      <c r="A15" s="3" t="s">
        <v>76</v>
      </c>
      <c r="B15" s="21"/>
      <c r="C15" s="153"/>
      <c r="D15" s="145"/>
      <c r="E15" s="147"/>
      <c r="F15" s="133"/>
      <c r="G15" s="132"/>
      <c r="H15" s="138"/>
      <c r="I15" s="120"/>
      <c r="J15" s="119"/>
      <c r="K15" s="125">
        <f t="shared" si="1"/>
        <v>0</v>
      </c>
      <c r="M15" s="8"/>
    </row>
    <row r="16" spans="1:25" ht="54.75" customHeight="1" x14ac:dyDescent="0.3">
      <c r="A16" s="4" t="s">
        <v>77</v>
      </c>
      <c r="B16" s="21" t="s">
        <v>17</v>
      </c>
      <c r="C16" s="146">
        <v>0.03</v>
      </c>
      <c r="D16" s="147"/>
      <c r="E16" s="147"/>
      <c r="F16" s="134">
        <v>0.03</v>
      </c>
      <c r="G16" s="132"/>
      <c r="H16" s="138"/>
      <c r="I16" s="121">
        <v>0.03</v>
      </c>
      <c r="J16" s="119"/>
      <c r="K16" s="125">
        <f t="shared" si="1"/>
        <v>0</v>
      </c>
      <c r="M16" s="8"/>
      <c r="O16" s="68"/>
    </row>
    <row r="17" spans="1:25" ht="43.5" customHeight="1" x14ac:dyDescent="0.3">
      <c r="A17" s="5" t="s">
        <v>39</v>
      </c>
      <c r="B17" s="21" t="s">
        <v>17</v>
      </c>
      <c r="C17" s="154">
        <v>2.1999999999999999E-2</v>
      </c>
      <c r="D17" s="155">
        <v>506.36</v>
      </c>
      <c r="E17" s="147">
        <f t="shared" si="0"/>
        <v>11.13992</v>
      </c>
      <c r="F17" s="140">
        <v>2.1999999999999999E-2</v>
      </c>
      <c r="G17" s="132">
        <v>548.33655528729014</v>
      </c>
      <c r="H17" s="138">
        <f t="shared" si="2"/>
        <v>12.063404216320382</v>
      </c>
      <c r="I17" s="127">
        <v>2.1999999999999999E-2</v>
      </c>
      <c r="J17" s="119">
        <v>593.79091403783002</v>
      </c>
      <c r="K17" s="125">
        <f t="shared" si="1"/>
        <v>13.06340010883226</v>
      </c>
      <c r="M17" s="8"/>
      <c r="O17" s="69"/>
      <c r="Q17" s="69"/>
      <c r="S17" s="69"/>
    </row>
    <row r="18" spans="1:25" ht="35.25" customHeight="1" x14ac:dyDescent="0.3">
      <c r="A18" s="5" t="s">
        <v>40</v>
      </c>
      <c r="B18" s="21" t="s">
        <v>17</v>
      </c>
      <c r="C18" s="154">
        <v>8.0000000000000002E-3</v>
      </c>
      <c r="D18" s="155">
        <v>2514.04</v>
      </c>
      <c r="E18" s="147">
        <f t="shared" si="0"/>
        <v>20.11232</v>
      </c>
      <c r="F18" s="140">
        <v>8.0000000000000002E-3</v>
      </c>
      <c r="G18" s="132">
        <v>2702.987288301757</v>
      </c>
      <c r="H18" s="138">
        <f t="shared" si="2"/>
        <v>21.623898306414056</v>
      </c>
      <c r="I18" s="127">
        <v>8.0000000000000002E-3</v>
      </c>
      <c r="J18" s="119">
        <v>2906.1357039286522</v>
      </c>
      <c r="K18" s="125">
        <f t="shared" si="1"/>
        <v>23.249085631429217</v>
      </c>
      <c r="M18" s="8"/>
      <c r="O18" s="69"/>
      <c r="Q18" s="69"/>
      <c r="S18" s="69"/>
    </row>
    <row r="19" spans="1:25" ht="69" customHeight="1" x14ac:dyDescent="0.3">
      <c r="A19" s="4" t="s">
        <v>78</v>
      </c>
      <c r="B19" s="21" t="s">
        <v>26</v>
      </c>
      <c r="C19" s="149">
        <v>9.1999999999999998E-2</v>
      </c>
      <c r="D19" s="147">
        <v>2992.3</v>
      </c>
      <c r="E19" s="148">
        <f t="shared" si="0"/>
        <v>275.29160000000002</v>
      </c>
      <c r="F19" s="136">
        <v>9.1999999999999998E-2</v>
      </c>
      <c r="G19" s="132">
        <v>3247.9835528033245</v>
      </c>
      <c r="H19" s="135">
        <f>F19*G19</f>
        <v>298.81448685790588</v>
      </c>
      <c r="I19" s="123">
        <v>9.1999999999999998E-2</v>
      </c>
      <c r="J19" s="119">
        <v>3515.3315750016718</v>
      </c>
      <c r="K19" s="122">
        <f t="shared" si="1"/>
        <v>323.4105049001538</v>
      </c>
      <c r="L19" s="184" t="s">
        <v>45</v>
      </c>
      <c r="M19" s="185"/>
    </row>
    <row r="20" spans="1:25" ht="30.75" customHeight="1" x14ac:dyDescent="0.3">
      <c r="A20" s="14" t="s">
        <v>88</v>
      </c>
      <c r="B20" s="1"/>
      <c r="C20" s="143"/>
      <c r="D20" s="156"/>
      <c r="E20" s="156">
        <v>4380.7795998000001</v>
      </c>
      <c r="F20" s="141"/>
      <c r="G20" s="142"/>
      <c r="H20" s="142">
        <v>4707.5670557269468</v>
      </c>
      <c r="I20" s="128"/>
      <c r="J20" s="119"/>
      <c r="K20" s="122">
        <v>5058.2297101588438</v>
      </c>
      <c r="L20" s="55">
        <v>4380.78</v>
      </c>
      <c r="M20" s="56" t="s">
        <v>87</v>
      </c>
      <c r="N20" s="8"/>
    </row>
    <row r="21" spans="1:25" ht="15.6" x14ac:dyDescent="0.3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54"/>
      <c r="M21" s="57"/>
    </row>
    <row r="22" spans="1:25" s="20" customFormat="1" ht="39.75" customHeight="1" x14ac:dyDescent="0.35">
      <c r="A22" s="189" t="s">
        <v>22</v>
      </c>
      <c r="B22" s="189"/>
      <c r="C22" s="189"/>
      <c r="D22" s="189"/>
      <c r="E22" s="189"/>
      <c r="F22" s="189"/>
      <c r="G22" s="189"/>
      <c r="H22" s="189"/>
      <c r="I22" s="189"/>
      <c r="J22" s="189"/>
      <c r="L22" s="41"/>
      <c r="M22" s="41"/>
      <c r="N22" s="43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</row>
    <row r="23" spans="1:25" ht="50.25" customHeight="1" x14ac:dyDescent="0.3">
      <c r="A23" s="35" t="s">
        <v>19</v>
      </c>
      <c r="B23" s="21" t="s">
        <v>20</v>
      </c>
      <c r="C23" s="158">
        <v>0.28999999999999998</v>
      </c>
      <c r="D23" s="159">
        <v>3657.2568000000006</v>
      </c>
      <c r="E23" s="160">
        <v>1060.604472</v>
      </c>
      <c r="F23" s="109">
        <v>0.28999999999999998</v>
      </c>
      <c r="G23" s="110">
        <v>3886.1</v>
      </c>
      <c r="H23" s="111">
        <v>1126.9689999999998</v>
      </c>
      <c r="I23" s="114">
        <v>0.28999999999999998</v>
      </c>
      <c r="J23" s="114">
        <v>4116.8999999999996</v>
      </c>
      <c r="K23" s="169">
        <v>1193.9009999999998</v>
      </c>
      <c r="L23" s="55">
        <f>E23+E24+E46+E56+E62</f>
        <v>10736.079946100001</v>
      </c>
      <c r="M23" s="58" t="s">
        <v>72</v>
      </c>
      <c r="N23" s="50"/>
      <c r="O23" s="71"/>
    </row>
    <row r="24" spans="1:25" ht="54.75" customHeight="1" x14ac:dyDescent="0.3">
      <c r="A24" s="35" t="s">
        <v>21</v>
      </c>
      <c r="B24" s="21"/>
      <c r="C24" s="158"/>
      <c r="D24" s="159"/>
      <c r="E24" s="159"/>
      <c r="F24" s="110"/>
      <c r="G24" s="110"/>
      <c r="H24" s="110"/>
      <c r="I24" s="115"/>
      <c r="J24" s="114"/>
      <c r="K24" s="114"/>
      <c r="L24" s="12"/>
      <c r="N24" s="50"/>
      <c r="O24" s="71"/>
    </row>
    <row r="25" spans="1:25" ht="30.75" customHeight="1" x14ac:dyDescent="0.3">
      <c r="A25" s="35" t="s">
        <v>47</v>
      </c>
      <c r="B25" s="21"/>
      <c r="C25" s="158"/>
      <c r="D25" s="159"/>
      <c r="E25" s="159"/>
      <c r="F25" s="109"/>
      <c r="G25" s="110"/>
      <c r="H25" s="110"/>
      <c r="I25" s="116"/>
      <c r="J25" s="114"/>
      <c r="K25" s="114"/>
      <c r="L25" s="176" t="s">
        <v>46</v>
      </c>
      <c r="M25" s="177"/>
      <c r="N25" s="46"/>
    </row>
    <row r="26" spans="1:25" ht="40.5" customHeight="1" x14ac:dyDescent="0.3">
      <c r="A26" s="19" t="s">
        <v>48</v>
      </c>
      <c r="B26" s="21" t="s">
        <v>16</v>
      </c>
      <c r="C26" s="158">
        <v>0.31141200000000002</v>
      </c>
      <c r="D26" s="159">
        <v>2228</v>
      </c>
      <c r="E26" s="161">
        <v>693.82593600000007</v>
      </c>
      <c r="F26" s="109">
        <v>0.31141200000000002</v>
      </c>
      <c r="G26" s="110">
        <v>2365.9</v>
      </c>
      <c r="H26" s="111">
        <v>736.76965080000014</v>
      </c>
      <c r="I26" s="116">
        <v>0.31141200000000002</v>
      </c>
      <c r="J26" s="114">
        <v>2505</v>
      </c>
      <c r="K26" s="169">
        <v>780.08706000000006</v>
      </c>
    </row>
    <row r="27" spans="1:25" ht="33.75" customHeight="1" x14ac:dyDescent="0.3">
      <c r="A27" s="19" t="s">
        <v>49</v>
      </c>
      <c r="B27" s="21" t="s">
        <v>16</v>
      </c>
      <c r="C27" s="158">
        <v>0.38859100000000002</v>
      </c>
      <c r="D27" s="159">
        <v>2722.9</v>
      </c>
      <c r="E27" s="161">
        <v>1058.0944339</v>
      </c>
      <c r="F27" s="109">
        <v>0.38859100000000002</v>
      </c>
      <c r="G27" s="110">
        <v>2891.4</v>
      </c>
      <c r="H27" s="111">
        <v>1123.5720174</v>
      </c>
      <c r="I27" s="116">
        <v>0.38859100000000002</v>
      </c>
      <c r="J27" s="114">
        <v>3061.4</v>
      </c>
      <c r="K27" s="169">
        <v>1189.6324874000002</v>
      </c>
    </row>
    <row r="28" spans="1:25" ht="35.25" customHeight="1" x14ac:dyDescent="0.3">
      <c r="A28" s="22" t="s">
        <v>50</v>
      </c>
      <c r="B28" s="21" t="s">
        <v>16</v>
      </c>
      <c r="C28" s="158">
        <v>5.0757999999999998E-2</v>
      </c>
      <c r="D28" s="159">
        <v>1177.4000000000001</v>
      </c>
      <c r="E28" s="159">
        <v>59.762469200000005</v>
      </c>
      <c r="F28" s="109">
        <v>5.0757999999999998E-2</v>
      </c>
      <c r="G28" s="110">
        <v>1250.3</v>
      </c>
      <c r="H28" s="110">
        <v>63.462727399999999</v>
      </c>
      <c r="I28" s="116">
        <v>5.0757999999999998E-2</v>
      </c>
      <c r="J28" s="114">
        <v>1323.8</v>
      </c>
      <c r="K28" s="114">
        <v>67.1934404</v>
      </c>
    </row>
    <row r="29" spans="1:25" ht="29.25" customHeight="1" x14ac:dyDescent="0.3">
      <c r="A29" s="19" t="s">
        <v>51</v>
      </c>
      <c r="B29" s="21" t="s">
        <v>17</v>
      </c>
      <c r="C29" s="158">
        <v>2.133264</v>
      </c>
      <c r="D29" s="159">
        <v>385.8</v>
      </c>
      <c r="E29" s="161">
        <v>823.01325120000001</v>
      </c>
      <c r="F29" s="109">
        <v>2.133264</v>
      </c>
      <c r="G29" s="110">
        <v>409.7</v>
      </c>
      <c r="H29" s="111">
        <v>873.99826080000003</v>
      </c>
      <c r="I29" s="116">
        <v>2.133264</v>
      </c>
      <c r="J29" s="114">
        <v>433.8</v>
      </c>
      <c r="K29" s="169">
        <v>925.40992320000009</v>
      </c>
    </row>
    <row r="30" spans="1:25" ht="33.75" customHeight="1" x14ac:dyDescent="0.3">
      <c r="A30" s="19" t="s">
        <v>52</v>
      </c>
      <c r="B30" s="21" t="s">
        <v>17</v>
      </c>
      <c r="C30" s="158">
        <v>0.54</v>
      </c>
      <c r="D30" s="159">
        <v>836.3</v>
      </c>
      <c r="E30" s="161">
        <v>451.60200000000003</v>
      </c>
      <c r="F30" s="109">
        <v>0.54</v>
      </c>
      <c r="G30" s="110">
        <v>888.1</v>
      </c>
      <c r="H30" s="111">
        <v>479.57400000000007</v>
      </c>
      <c r="I30" s="116">
        <v>0.54</v>
      </c>
      <c r="J30" s="114">
        <v>940.3</v>
      </c>
      <c r="K30" s="169">
        <v>507.762</v>
      </c>
    </row>
    <row r="31" spans="1:25" ht="36.75" customHeight="1" x14ac:dyDescent="0.3">
      <c r="A31" s="19" t="s">
        <v>53</v>
      </c>
      <c r="B31" s="21" t="s">
        <v>18</v>
      </c>
      <c r="C31" s="158">
        <v>1.7877000000000001</v>
      </c>
      <c r="D31" s="159">
        <v>1875.7</v>
      </c>
      <c r="E31" s="161">
        <v>3353.1888900000004</v>
      </c>
      <c r="F31" s="109">
        <v>1.7877000000000001</v>
      </c>
      <c r="G31" s="110">
        <v>1991.8</v>
      </c>
      <c r="H31" s="111">
        <v>3560.7408599999999</v>
      </c>
      <c r="I31" s="116">
        <v>1.7877000000000001</v>
      </c>
      <c r="J31" s="114">
        <v>2108.9</v>
      </c>
      <c r="K31" s="169">
        <v>3770.0805300000002</v>
      </c>
    </row>
    <row r="32" spans="1:25" ht="46.2" x14ac:dyDescent="0.3">
      <c r="A32" s="33" t="s">
        <v>92</v>
      </c>
      <c r="B32" s="21" t="s">
        <v>27</v>
      </c>
      <c r="C32" s="158"/>
      <c r="D32" s="158"/>
      <c r="E32" s="158"/>
      <c r="F32" s="109"/>
      <c r="G32" s="109"/>
      <c r="H32" s="109"/>
      <c r="I32" s="116"/>
      <c r="J32" s="114"/>
      <c r="K32" s="114"/>
    </row>
    <row r="33" spans="1:23" ht="33.75" customHeight="1" x14ac:dyDescent="0.3">
      <c r="A33" s="25" t="s">
        <v>54</v>
      </c>
      <c r="B33" s="21" t="s">
        <v>27</v>
      </c>
      <c r="C33" s="158">
        <v>5.0465000000000003E-2</v>
      </c>
      <c r="D33" s="159">
        <v>2923.7</v>
      </c>
      <c r="E33" s="159">
        <v>147.5445205</v>
      </c>
      <c r="F33" s="109">
        <v>5.0465000000000003E-2</v>
      </c>
      <c r="G33" s="110">
        <v>3104.7</v>
      </c>
      <c r="H33" s="110">
        <v>156.6786855</v>
      </c>
      <c r="I33" s="116">
        <v>5.0465000000000003E-2</v>
      </c>
      <c r="J33" s="114">
        <v>3287.2</v>
      </c>
      <c r="K33" s="114">
        <v>165.88854800000001</v>
      </c>
    </row>
    <row r="34" spans="1:23" ht="34.5" customHeight="1" x14ac:dyDescent="0.3">
      <c r="A34" s="25" t="s">
        <v>55</v>
      </c>
      <c r="B34" s="21" t="s">
        <v>27</v>
      </c>
      <c r="C34" s="158">
        <v>1.8179000000000001E-2</v>
      </c>
      <c r="D34" s="159">
        <v>3992.2</v>
      </c>
      <c r="E34" s="159">
        <v>72.574203800000006</v>
      </c>
      <c r="F34" s="109">
        <v>1.8179000000000001E-2</v>
      </c>
      <c r="G34" s="110">
        <v>4239.3</v>
      </c>
      <c r="H34" s="110">
        <v>77.06623470000001</v>
      </c>
      <c r="I34" s="116">
        <v>1.8179000000000001E-2</v>
      </c>
      <c r="J34" s="114">
        <v>4488.5</v>
      </c>
      <c r="K34" s="114">
        <v>81.596441499999997</v>
      </c>
    </row>
    <row r="35" spans="1:23" ht="36" customHeight="1" x14ac:dyDescent="0.3">
      <c r="A35" s="25" t="s">
        <v>56</v>
      </c>
      <c r="B35" s="21" t="s">
        <v>27</v>
      </c>
      <c r="C35" s="158">
        <v>9.4890000000000002E-2</v>
      </c>
      <c r="D35" s="159">
        <v>590.4</v>
      </c>
      <c r="E35" s="159">
        <v>56.023055999999997</v>
      </c>
      <c r="F35" s="109">
        <v>9.4890000000000002E-2</v>
      </c>
      <c r="G35" s="110">
        <v>626.9</v>
      </c>
      <c r="H35" s="110">
        <v>59.486541000000003</v>
      </c>
      <c r="I35" s="116">
        <v>9.4890000000000002E-2</v>
      </c>
      <c r="J35" s="114">
        <v>663.8</v>
      </c>
      <c r="K35" s="114">
        <v>62.987981999999995</v>
      </c>
    </row>
    <row r="36" spans="1:23" ht="37.5" customHeight="1" x14ac:dyDescent="0.3">
      <c r="A36" s="25" t="s">
        <v>57</v>
      </c>
      <c r="B36" s="21" t="s">
        <v>27</v>
      </c>
      <c r="C36" s="158">
        <v>3.0918000000000001E-2</v>
      </c>
      <c r="D36" s="159">
        <v>1082.5999999999999</v>
      </c>
      <c r="E36" s="159">
        <v>33.471826799999995</v>
      </c>
      <c r="F36" s="109">
        <v>3.0918000000000001E-2</v>
      </c>
      <c r="G36" s="110">
        <v>1149.5999999999999</v>
      </c>
      <c r="H36" s="110">
        <v>35.543332800000002</v>
      </c>
      <c r="I36" s="116">
        <v>3.0918000000000001E-2</v>
      </c>
      <c r="J36" s="114">
        <v>1217.2</v>
      </c>
      <c r="K36" s="114">
        <v>37.633389600000001</v>
      </c>
    </row>
    <row r="37" spans="1:23" ht="45" customHeight="1" x14ac:dyDescent="0.3">
      <c r="A37" s="25" t="s">
        <v>58</v>
      </c>
      <c r="B37" s="21" t="s">
        <v>27</v>
      </c>
      <c r="C37" s="158">
        <v>1.1199999999999999E-3</v>
      </c>
      <c r="D37" s="159">
        <v>9091.4</v>
      </c>
      <c r="E37" s="159">
        <v>10.182367999999999</v>
      </c>
      <c r="F37" s="109">
        <v>1.1199999999999999E-3</v>
      </c>
      <c r="G37" s="110">
        <v>9654.1</v>
      </c>
      <c r="H37" s="110">
        <v>10.812591999999999</v>
      </c>
      <c r="I37" s="116">
        <v>1.1199999999999999E-3</v>
      </c>
      <c r="J37" s="114">
        <v>10221.700000000001</v>
      </c>
      <c r="K37" s="114">
        <v>11.448304</v>
      </c>
    </row>
    <row r="38" spans="1:23" ht="87" customHeight="1" x14ac:dyDescent="0.3">
      <c r="A38" s="25" t="s">
        <v>85</v>
      </c>
      <c r="B38" s="21" t="s">
        <v>27</v>
      </c>
      <c r="C38" s="158">
        <v>1.5192000000000001E-2</v>
      </c>
      <c r="D38" s="159">
        <v>2242.1</v>
      </c>
      <c r="E38" s="159">
        <v>34.0619832</v>
      </c>
      <c r="F38" s="109">
        <v>1.5192000000000001E-2</v>
      </c>
      <c r="G38" s="110">
        <v>2380.9</v>
      </c>
      <c r="H38" s="110">
        <v>36.1706328</v>
      </c>
      <c r="I38" s="116">
        <v>1.5192000000000001E-2</v>
      </c>
      <c r="J38" s="114">
        <v>2520.9</v>
      </c>
      <c r="K38" s="114">
        <v>38.2975128</v>
      </c>
    </row>
    <row r="39" spans="1:23" ht="49.5" customHeight="1" x14ac:dyDescent="0.3">
      <c r="A39" s="98" t="s">
        <v>59</v>
      </c>
      <c r="B39" s="32" t="s">
        <v>27</v>
      </c>
      <c r="C39" s="158">
        <v>0.102779</v>
      </c>
      <c r="D39" s="159">
        <v>434</v>
      </c>
      <c r="E39" s="159">
        <v>44.606085999999998</v>
      </c>
      <c r="F39" s="109">
        <v>0.102779</v>
      </c>
      <c r="G39" s="110">
        <v>460.9</v>
      </c>
      <c r="H39" s="110">
        <v>47.370841099999993</v>
      </c>
      <c r="I39" s="116">
        <v>0.102779</v>
      </c>
      <c r="J39" s="114">
        <v>488</v>
      </c>
      <c r="K39" s="114">
        <v>50.156151999999999</v>
      </c>
    </row>
    <row r="40" spans="1:23" ht="41.25" customHeight="1" x14ac:dyDescent="0.3">
      <c r="A40" s="53" t="s">
        <v>60</v>
      </c>
      <c r="B40" s="32" t="s">
        <v>16</v>
      </c>
      <c r="C40" s="158">
        <v>0.26173600000000002</v>
      </c>
      <c r="D40" s="159">
        <v>2229.9</v>
      </c>
      <c r="E40" s="161">
        <v>583.64510640000003</v>
      </c>
      <c r="F40" s="109">
        <v>0.26173600000000002</v>
      </c>
      <c r="G40" s="110">
        <v>2367.9</v>
      </c>
      <c r="H40" s="111">
        <v>619.7646744000001</v>
      </c>
      <c r="I40" s="116">
        <v>0.26173600000000002</v>
      </c>
      <c r="J40" s="114">
        <v>2507.1</v>
      </c>
      <c r="K40" s="169">
        <v>656.19832560000009</v>
      </c>
      <c r="R40" s="72"/>
      <c r="S40" s="72"/>
      <c r="T40" s="72"/>
      <c r="U40" s="72"/>
      <c r="V40" s="72"/>
    </row>
    <row r="41" spans="1:23" ht="33" customHeight="1" x14ac:dyDescent="0.3">
      <c r="A41" s="98" t="s">
        <v>82</v>
      </c>
      <c r="B41" s="32" t="s">
        <v>16</v>
      </c>
      <c r="C41" s="158">
        <v>4.505E-2</v>
      </c>
      <c r="D41" s="159">
        <v>3142.3</v>
      </c>
      <c r="E41" s="159">
        <v>141.56061500000001</v>
      </c>
      <c r="F41" s="109">
        <v>4.505E-2</v>
      </c>
      <c r="G41" s="110">
        <v>3336.8</v>
      </c>
      <c r="H41" s="110">
        <v>150.32284000000001</v>
      </c>
      <c r="I41" s="116">
        <v>4.505E-2</v>
      </c>
      <c r="J41" s="114">
        <v>3533</v>
      </c>
      <c r="K41" s="114">
        <v>159.16165000000001</v>
      </c>
      <c r="R41" s="72"/>
      <c r="S41" s="72"/>
      <c r="T41" s="72"/>
      <c r="U41" s="72"/>
      <c r="V41" s="72"/>
    </row>
    <row r="42" spans="1:23" ht="34.5" customHeight="1" x14ac:dyDescent="0.3">
      <c r="A42" s="98" t="s">
        <v>83</v>
      </c>
      <c r="B42" s="32" t="s">
        <v>16</v>
      </c>
      <c r="C42" s="158">
        <v>5.9799999999999999E-2</v>
      </c>
      <c r="D42" s="159">
        <v>1186.4000000000001</v>
      </c>
      <c r="E42" s="159">
        <v>70.946719999999999</v>
      </c>
      <c r="F42" s="109">
        <v>5.9799999999999999E-2</v>
      </c>
      <c r="G42" s="110">
        <v>1259.8</v>
      </c>
      <c r="H42" s="110">
        <v>75.336039999999997</v>
      </c>
      <c r="I42" s="116">
        <v>5.9799999999999999E-2</v>
      </c>
      <c r="J42" s="114">
        <v>1333.9</v>
      </c>
      <c r="K42" s="114">
        <v>79.767220000000009</v>
      </c>
      <c r="R42" s="72"/>
      <c r="S42" s="72"/>
      <c r="T42" s="72"/>
      <c r="U42" s="72"/>
      <c r="V42" s="72"/>
    </row>
    <row r="43" spans="1:23" ht="33.75" customHeight="1" x14ac:dyDescent="0.3">
      <c r="A43" s="98" t="s">
        <v>84</v>
      </c>
      <c r="B43" s="32" t="s">
        <v>16</v>
      </c>
      <c r="C43" s="158">
        <v>0.12520999999999999</v>
      </c>
      <c r="D43" s="159">
        <v>2638.1</v>
      </c>
      <c r="E43" s="159">
        <v>330.31650099999996</v>
      </c>
      <c r="F43" s="109">
        <v>0.12520999999999999</v>
      </c>
      <c r="G43" s="110">
        <v>2801.4</v>
      </c>
      <c r="H43" s="110">
        <v>350.76329399999997</v>
      </c>
      <c r="I43" s="116">
        <v>0.12520999999999999</v>
      </c>
      <c r="J43" s="114">
        <v>2966.1</v>
      </c>
      <c r="K43" s="114">
        <v>371.38538099999994</v>
      </c>
      <c r="R43" s="72"/>
      <c r="S43" s="72"/>
      <c r="T43" s="72"/>
      <c r="U43" s="72"/>
      <c r="V43" s="72"/>
    </row>
    <row r="44" spans="1:23" ht="34.5" customHeight="1" x14ac:dyDescent="0.3">
      <c r="A44" s="99" t="s">
        <v>89</v>
      </c>
      <c r="B44" s="32" t="s">
        <v>24</v>
      </c>
      <c r="C44" s="162">
        <v>3.8206999999999998E-2</v>
      </c>
      <c r="D44" s="159">
        <v>17706.61227904453</v>
      </c>
      <c r="E44" s="161">
        <v>676.52060064953741</v>
      </c>
      <c r="F44" s="109">
        <v>3.8207229592426797E-2</v>
      </c>
      <c r="G44" s="110">
        <v>18590.7</v>
      </c>
      <c r="H44" s="111">
        <v>710.29914318392832</v>
      </c>
      <c r="I44" s="116">
        <v>3.8206999999999998E-2</v>
      </c>
      <c r="J44" s="114">
        <v>19489.7</v>
      </c>
      <c r="K44" s="169">
        <v>744.64744258752</v>
      </c>
      <c r="N44" s="50"/>
      <c r="R44" s="72"/>
      <c r="S44" s="72"/>
      <c r="T44" s="72"/>
      <c r="U44" s="72"/>
      <c r="V44" s="72"/>
    </row>
    <row r="45" spans="1:23" ht="66.75" customHeight="1" x14ac:dyDescent="0.3">
      <c r="A45" s="100" t="s">
        <v>61</v>
      </c>
      <c r="B45" s="32"/>
      <c r="C45" s="162"/>
      <c r="D45" s="158"/>
      <c r="E45" s="161"/>
      <c r="F45" s="109"/>
      <c r="G45" s="109"/>
      <c r="H45" s="112"/>
      <c r="I45" s="116"/>
      <c r="J45" s="114"/>
      <c r="K45" s="169"/>
      <c r="P45" s="73"/>
      <c r="Q45" s="73"/>
      <c r="R45" s="74"/>
      <c r="S45" s="75"/>
      <c r="T45" s="75"/>
      <c r="U45" s="76"/>
      <c r="V45" s="77"/>
    </row>
    <row r="46" spans="1:23" ht="46.5" customHeight="1" x14ac:dyDescent="0.3">
      <c r="A46" s="101" t="s">
        <v>90</v>
      </c>
      <c r="B46" s="32" t="s">
        <v>24</v>
      </c>
      <c r="C46" s="163">
        <f>C47+C48</f>
        <v>4.1142999999999999E-2</v>
      </c>
      <c r="D46" s="165">
        <f>E46/C46</f>
        <v>36837.372092458012</v>
      </c>
      <c r="E46" s="166">
        <f>E47+E48</f>
        <v>1515.6</v>
      </c>
      <c r="F46" s="109">
        <f>F47+F48</f>
        <v>4.1142999999999999E-2</v>
      </c>
      <c r="G46" s="167">
        <f>H46/F46</f>
        <v>38752.643219988815</v>
      </c>
      <c r="H46" s="168">
        <f>H47+H48</f>
        <v>1594.3999999999999</v>
      </c>
      <c r="I46" s="117">
        <f>I48+I47</f>
        <v>4.1142999999999999E-2</v>
      </c>
      <c r="J46" s="114">
        <f>K46/I46</f>
        <v>40701.942007145808</v>
      </c>
      <c r="K46" s="169">
        <f>K48+K47</f>
        <v>1674.6</v>
      </c>
      <c r="L46" s="48"/>
      <c r="M46" s="45"/>
      <c r="N46" s="51"/>
      <c r="O46" s="71"/>
      <c r="P46" s="78"/>
      <c r="Q46" s="79"/>
      <c r="R46" s="80"/>
      <c r="S46" s="81"/>
      <c r="T46" s="81"/>
      <c r="U46" s="82"/>
      <c r="V46" s="83"/>
      <c r="W46" s="84"/>
    </row>
    <row r="47" spans="1:23" ht="50.25" customHeight="1" x14ac:dyDescent="0.3">
      <c r="A47" s="53" t="s">
        <v>34</v>
      </c>
      <c r="B47" s="32" t="s">
        <v>24</v>
      </c>
      <c r="C47" s="158">
        <v>2.777E-3</v>
      </c>
      <c r="D47" s="165">
        <v>57450.2</v>
      </c>
      <c r="E47" s="165">
        <v>159.5</v>
      </c>
      <c r="F47" s="109">
        <v>2.777E-3</v>
      </c>
      <c r="G47" s="167">
        <v>61414.3</v>
      </c>
      <c r="H47" s="167">
        <v>170.6</v>
      </c>
      <c r="I47" s="116">
        <v>2.777E-3</v>
      </c>
      <c r="J47" s="114">
        <v>65529</v>
      </c>
      <c r="K47" s="114">
        <v>182</v>
      </c>
      <c r="L47" s="47"/>
      <c r="M47" s="45"/>
      <c r="N47" s="52"/>
      <c r="O47" s="85"/>
      <c r="P47" s="86"/>
      <c r="Q47" s="86"/>
      <c r="R47" s="80"/>
      <c r="S47" s="81"/>
      <c r="T47" s="87"/>
      <c r="U47" s="82"/>
      <c r="V47" s="83"/>
      <c r="W47" s="84"/>
    </row>
    <row r="48" spans="1:23" ht="65.25" customHeight="1" x14ac:dyDescent="0.3">
      <c r="A48" s="30" t="s">
        <v>62</v>
      </c>
      <c r="B48" s="32" t="s">
        <v>24</v>
      </c>
      <c r="C48" s="164">
        <v>3.8365999999999997E-2</v>
      </c>
      <c r="D48" s="165">
        <v>35344.9</v>
      </c>
      <c r="E48" s="165">
        <v>1356.1</v>
      </c>
      <c r="F48" s="109">
        <v>3.8365999999999997E-2</v>
      </c>
      <c r="G48" s="167">
        <v>37109.599999999999</v>
      </c>
      <c r="H48" s="167">
        <v>1423.8</v>
      </c>
      <c r="I48" s="117">
        <v>3.8365999999999997E-2</v>
      </c>
      <c r="J48" s="114">
        <v>38904.1</v>
      </c>
      <c r="K48" s="114">
        <v>1492.6</v>
      </c>
      <c r="L48" s="44"/>
      <c r="M48" s="45"/>
      <c r="N48" s="50"/>
      <c r="P48" s="78"/>
      <c r="Q48" s="78"/>
      <c r="R48" s="80"/>
      <c r="S48" s="81"/>
      <c r="T48" s="81"/>
      <c r="U48" s="82"/>
      <c r="V48" s="83"/>
    </row>
    <row r="49" spans="1:22" ht="41.4" x14ac:dyDescent="0.3">
      <c r="A49" s="36" t="s">
        <v>63</v>
      </c>
      <c r="B49" s="37" t="s">
        <v>24</v>
      </c>
      <c r="C49" s="164">
        <f>C51+C50</f>
        <v>1.1726E-2</v>
      </c>
      <c r="D49" s="165">
        <f>E49/C49</f>
        <v>78722.497015179935</v>
      </c>
      <c r="E49" s="165">
        <f>E50+E51</f>
        <v>923.1</v>
      </c>
      <c r="F49" s="113">
        <f>F50+F51</f>
        <v>1.1726E-2</v>
      </c>
      <c r="G49" s="167">
        <f>H49/F49</f>
        <v>82773.324236738859</v>
      </c>
      <c r="H49" s="167">
        <f>H51+H50</f>
        <v>970.59999999999991</v>
      </c>
      <c r="I49" s="116">
        <f>I50+I51</f>
        <v>1.1726E-2</v>
      </c>
      <c r="J49" s="114">
        <f>K49/I49</f>
        <v>86510.439075558577</v>
      </c>
      <c r="K49" s="114">
        <f>K50+K51</f>
        <v>1014.4214085999999</v>
      </c>
      <c r="L49" s="44"/>
      <c r="M49" s="45"/>
      <c r="N49" s="50"/>
      <c r="P49" s="78"/>
      <c r="Q49" s="78"/>
      <c r="R49" s="80"/>
      <c r="S49" s="81"/>
      <c r="T49" s="81"/>
      <c r="U49" s="82"/>
      <c r="V49" s="83"/>
    </row>
    <row r="50" spans="1:22" ht="27.6" x14ac:dyDescent="0.3">
      <c r="A50" s="38" t="s">
        <v>28</v>
      </c>
      <c r="B50" s="39" t="s">
        <v>24</v>
      </c>
      <c r="C50" s="158">
        <v>7.6199999999999998E-4</v>
      </c>
      <c r="D50" s="165">
        <v>99208.9</v>
      </c>
      <c r="E50" s="165">
        <v>75.599999999999994</v>
      </c>
      <c r="F50" s="109">
        <v>7.6199999999999998E-4</v>
      </c>
      <c r="G50" s="167">
        <v>106054.3</v>
      </c>
      <c r="H50" s="167">
        <v>80.8</v>
      </c>
      <c r="I50" s="116">
        <v>7.6199999999999998E-4</v>
      </c>
      <c r="J50" s="114">
        <v>107020.3</v>
      </c>
      <c r="K50" s="114">
        <f>I50*J50</f>
        <v>81.549468599999997</v>
      </c>
      <c r="L50" s="48"/>
      <c r="M50" s="45"/>
      <c r="N50" s="42"/>
      <c r="P50" s="78"/>
      <c r="Q50" s="78"/>
      <c r="R50" s="80"/>
      <c r="S50" s="81"/>
      <c r="T50" s="81"/>
      <c r="U50" s="82"/>
      <c r="V50" s="83"/>
    </row>
    <row r="51" spans="1:22" ht="41.4" x14ac:dyDescent="0.3">
      <c r="A51" s="38" t="s">
        <v>29</v>
      </c>
      <c r="B51" s="39" t="s">
        <v>24</v>
      </c>
      <c r="C51" s="158">
        <v>1.0964E-2</v>
      </c>
      <c r="D51" s="165">
        <v>77300.600000000006</v>
      </c>
      <c r="E51" s="165">
        <v>847.5</v>
      </c>
      <c r="F51" s="113">
        <v>1.0964E-2</v>
      </c>
      <c r="G51" s="167">
        <v>81160.3</v>
      </c>
      <c r="H51" s="167">
        <v>889.8</v>
      </c>
      <c r="I51" s="116">
        <v>1.0964E-2</v>
      </c>
      <c r="J51" s="114">
        <v>85085</v>
      </c>
      <c r="K51" s="114">
        <f>J51*I51</f>
        <v>932.87194</v>
      </c>
      <c r="L51" s="48"/>
      <c r="M51" s="45"/>
      <c r="N51" s="42"/>
      <c r="P51" s="78"/>
      <c r="Q51" s="78"/>
      <c r="R51" s="80"/>
      <c r="S51" s="81"/>
      <c r="T51" s="81"/>
      <c r="U51" s="82"/>
      <c r="V51" s="83"/>
    </row>
    <row r="52" spans="1:22" ht="46.5" customHeight="1" x14ac:dyDescent="0.3">
      <c r="A52" s="31" t="s">
        <v>64</v>
      </c>
      <c r="B52" s="32" t="s">
        <v>24</v>
      </c>
      <c r="C52" s="158">
        <f>C54+C53</f>
        <v>6.3499999999999993E-4</v>
      </c>
      <c r="D52" s="170">
        <f>E52/C52</f>
        <v>108426.40000000001</v>
      </c>
      <c r="E52" s="170">
        <f>E54+E53</f>
        <v>68.850763999999998</v>
      </c>
      <c r="F52" s="109">
        <f>F53+F54</f>
        <v>6.3499999999999993E-4</v>
      </c>
      <c r="G52" s="171">
        <f>H52/F52</f>
        <v>115907.8</v>
      </c>
      <c r="H52" s="171">
        <f>H53+H54</f>
        <v>73.601452999999992</v>
      </c>
      <c r="I52" s="116">
        <f>I53+I54</f>
        <v>6.3499999999999993E-4</v>
      </c>
      <c r="J52" s="172">
        <f>K52/I52</f>
        <v>123673.60000000002</v>
      </c>
      <c r="K52" s="172">
        <f>K53+K54</f>
        <v>78.532736</v>
      </c>
      <c r="L52" s="48"/>
      <c r="M52" s="45"/>
      <c r="N52" s="42"/>
      <c r="P52" s="72"/>
      <c r="Q52" s="72"/>
      <c r="R52" s="72"/>
      <c r="S52" s="72"/>
      <c r="T52" s="72"/>
      <c r="U52" s="72"/>
      <c r="V52" s="72"/>
    </row>
    <row r="53" spans="1:22" ht="48" customHeight="1" x14ac:dyDescent="0.3">
      <c r="A53" s="30" t="s">
        <v>28</v>
      </c>
      <c r="B53" s="32" t="s">
        <v>24</v>
      </c>
      <c r="C53" s="158">
        <v>7.4999999999999993E-5</v>
      </c>
      <c r="D53" s="170">
        <v>108426.4</v>
      </c>
      <c r="E53" s="170">
        <f>C53*D53</f>
        <v>8.1319799999999987</v>
      </c>
      <c r="F53" s="109">
        <v>7.4999999999999993E-5</v>
      </c>
      <c r="G53" s="171">
        <v>115907.8</v>
      </c>
      <c r="H53" s="171">
        <f>F53*G53</f>
        <v>8.693085</v>
      </c>
      <c r="I53" s="116">
        <v>7.4999999999999993E-5</v>
      </c>
      <c r="J53" s="172">
        <v>123673.60000000001</v>
      </c>
      <c r="K53" s="172">
        <f>I53*J53</f>
        <v>9.2755200000000002</v>
      </c>
      <c r="L53" s="48"/>
      <c r="M53" s="45"/>
      <c r="N53" s="42"/>
      <c r="P53" s="72"/>
      <c r="Q53" s="72"/>
      <c r="R53" s="72"/>
      <c r="S53" s="72"/>
      <c r="T53" s="72"/>
      <c r="U53" s="72"/>
      <c r="V53" s="72"/>
    </row>
    <row r="54" spans="1:22" ht="41.4" x14ac:dyDescent="0.3">
      <c r="A54" s="30" t="s">
        <v>29</v>
      </c>
      <c r="B54" s="32" t="s">
        <v>24</v>
      </c>
      <c r="C54" s="158">
        <v>5.5999999999999995E-4</v>
      </c>
      <c r="D54" s="170">
        <v>108426.4</v>
      </c>
      <c r="E54" s="170">
        <f>C54*D54</f>
        <v>60.718783999999992</v>
      </c>
      <c r="F54" s="109">
        <v>5.5999999999999995E-4</v>
      </c>
      <c r="G54" s="171">
        <v>115907.8</v>
      </c>
      <c r="H54" s="171">
        <f>G54*F54</f>
        <v>64.908367999999996</v>
      </c>
      <c r="I54" s="116">
        <v>5.5999999999999995E-4</v>
      </c>
      <c r="J54" s="172">
        <v>123673.60000000001</v>
      </c>
      <c r="K54" s="172">
        <f>J54*I54</f>
        <v>69.257216</v>
      </c>
      <c r="L54" s="48"/>
      <c r="M54" s="45"/>
      <c r="N54" s="42"/>
      <c r="P54" s="72"/>
      <c r="Q54" s="72"/>
      <c r="R54" s="72"/>
      <c r="S54" s="72"/>
      <c r="T54" s="72"/>
      <c r="U54" s="72"/>
      <c r="V54" s="72"/>
    </row>
    <row r="55" spans="1:22" ht="87.75" customHeight="1" x14ac:dyDescent="0.3">
      <c r="A55" s="40" t="s">
        <v>65</v>
      </c>
      <c r="B55" s="32" t="s">
        <v>24</v>
      </c>
      <c r="C55" s="158">
        <v>2.7700000000000001E-4</v>
      </c>
      <c r="D55" s="165">
        <v>143842.4</v>
      </c>
      <c r="E55" s="165">
        <f>C55*D55</f>
        <v>39.844344800000002</v>
      </c>
      <c r="F55" s="109">
        <v>2.7700000000000001E-4</v>
      </c>
      <c r="G55" s="167">
        <v>151024.5</v>
      </c>
      <c r="H55" s="167">
        <f>F55*G55</f>
        <v>41.833786500000002</v>
      </c>
      <c r="I55" s="116">
        <v>2.7700000000000001E-4</v>
      </c>
      <c r="J55" s="114">
        <v>158327.70000000001</v>
      </c>
      <c r="K55" s="114">
        <f>I55*J55</f>
        <v>43.856772900000003</v>
      </c>
      <c r="L55" s="42"/>
      <c r="M55" s="42"/>
      <c r="N55" s="42"/>
      <c r="P55" s="75"/>
      <c r="Q55" s="75"/>
      <c r="R55" s="75"/>
      <c r="S55" s="75"/>
      <c r="T55" s="75"/>
      <c r="U55" s="76"/>
      <c r="V55" s="77"/>
    </row>
    <row r="56" spans="1:22" ht="46.5" customHeight="1" x14ac:dyDescent="0.3">
      <c r="A56" s="34" t="s">
        <v>66</v>
      </c>
      <c r="B56" s="21" t="s">
        <v>25</v>
      </c>
      <c r="C56" s="158">
        <f>C57+C58</f>
        <v>0.17696699999999999</v>
      </c>
      <c r="D56" s="165">
        <f>E56/C56</f>
        <v>46109.588081958791</v>
      </c>
      <c r="E56" s="166">
        <f>E58+E57</f>
        <v>8159.8754741000002</v>
      </c>
      <c r="F56" s="109">
        <f>F58+F57</f>
        <v>0.16872199999999998</v>
      </c>
      <c r="G56" s="167">
        <f>H56/F56</f>
        <v>52369.288785102122</v>
      </c>
      <c r="H56" s="168">
        <f>H57+H58</f>
        <v>8835.8511423999989</v>
      </c>
      <c r="I56" s="116">
        <f>I58+I57</f>
        <v>0.16047600000000001</v>
      </c>
      <c r="J56" s="114">
        <f>K56/I56</f>
        <v>59485.153075849346</v>
      </c>
      <c r="K56" s="169">
        <f>K57+K58</f>
        <v>9545.9394250000005</v>
      </c>
      <c r="L56" s="44"/>
      <c r="M56" s="45"/>
      <c r="N56" s="50"/>
      <c r="O56" s="71"/>
      <c r="P56" s="81"/>
      <c r="Q56" s="81"/>
      <c r="R56" s="80"/>
      <c r="S56" s="81"/>
      <c r="T56" s="88"/>
      <c r="U56" s="82"/>
      <c r="V56" s="83"/>
    </row>
    <row r="57" spans="1:22" ht="27.6" x14ac:dyDescent="0.3">
      <c r="A57" s="27" t="s">
        <v>34</v>
      </c>
      <c r="B57" s="21" t="s">
        <v>25</v>
      </c>
      <c r="C57" s="158">
        <v>1.2057999999999999E-2</v>
      </c>
      <c r="D57" s="165">
        <v>80000.7</v>
      </c>
      <c r="E57" s="165">
        <f>C57*D57</f>
        <v>964.64844059999996</v>
      </c>
      <c r="F57" s="109">
        <v>1.2057999999999999E-2</v>
      </c>
      <c r="G57" s="167">
        <v>85472.8</v>
      </c>
      <c r="H57" s="167">
        <v>1030.5999999999999</v>
      </c>
      <c r="I57" s="116">
        <v>1.2057999999999999E-2</v>
      </c>
      <c r="J57" s="114">
        <v>91152.5</v>
      </c>
      <c r="K57" s="114">
        <v>1099.0999999999999</v>
      </c>
      <c r="L57" s="44"/>
      <c r="M57" s="45"/>
      <c r="N57" s="43"/>
      <c r="P57" s="81"/>
      <c r="Q57" s="81"/>
      <c r="R57" s="80"/>
      <c r="S57" s="81"/>
      <c r="T57" s="87"/>
      <c r="U57" s="82"/>
      <c r="V57" s="83"/>
    </row>
    <row r="58" spans="1:22" ht="55.2" x14ac:dyDescent="0.3">
      <c r="A58" s="27" t="s">
        <v>35</v>
      </c>
      <c r="B58" s="21" t="s">
        <v>25</v>
      </c>
      <c r="C58" s="158">
        <v>0.164909</v>
      </c>
      <c r="D58" s="165">
        <v>43631.5</v>
      </c>
      <c r="E58" s="165">
        <f>C58*D58</f>
        <v>7195.2270335000003</v>
      </c>
      <c r="F58" s="109">
        <v>0.156664</v>
      </c>
      <c r="G58" s="167">
        <v>49821.599999999999</v>
      </c>
      <c r="H58" s="167">
        <f>F58*G58</f>
        <v>7805.2511423999995</v>
      </c>
      <c r="I58" s="116">
        <v>0.14841799999999999</v>
      </c>
      <c r="J58" s="114">
        <v>56912.5</v>
      </c>
      <c r="K58" s="114">
        <f>I58*J58</f>
        <v>8446.8394250000001</v>
      </c>
      <c r="L58" s="44"/>
      <c r="M58" s="45"/>
      <c r="N58" s="43"/>
      <c r="P58" s="81"/>
      <c r="Q58" s="81"/>
      <c r="R58" s="80"/>
      <c r="S58" s="81"/>
      <c r="T58" s="87"/>
      <c r="U58" s="82"/>
      <c r="V58" s="83"/>
    </row>
    <row r="59" spans="1:22" ht="41.4" x14ac:dyDescent="0.3">
      <c r="A59" s="26" t="s">
        <v>67</v>
      </c>
      <c r="B59" s="21" t="s">
        <v>25</v>
      </c>
      <c r="C59" s="173">
        <f>C60+C61</f>
        <v>1.1247E-2</v>
      </c>
      <c r="D59" s="165">
        <f>E59/C59</f>
        <v>97722.920743309325</v>
      </c>
      <c r="E59" s="170">
        <f>E60+E61</f>
        <v>1099.0896895999999</v>
      </c>
      <c r="F59" s="174">
        <f>F60+F61</f>
        <v>1.1247E-2</v>
      </c>
      <c r="G59" s="167">
        <f>H59/F59</f>
        <v>102924.01779141104</v>
      </c>
      <c r="H59" s="171">
        <f>H60+H61</f>
        <v>1157.5864280999999</v>
      </c>
      <c r="I59" s="175">
        <f>I61+I60</f>
        <v>1.1247E-2</v>
      </c>
      <c r="J59" s="114">
        <f>K59/I59</f>
        <v>108769.37025873567</v>
      </c>
      <c r="K59" s="172">
        <f>K61+K60</f>
        <v>1223.3291073</v>
      </c>
      <c r="L59" s="49"/>
      <c r="M59" s="45"/>
      <c r="N59" s="59"/>
      <c r="O59" s="89"/>
      <c r="P59" s="90"/>
      <c r="Q59" s="90"/>
      <c r="R59" s="80"/>
      <c r="S59" s="90"/>
      <c r="T59" s="88"/>
      <c r="U59" s="82"/>
      <c r="V59" s="83"/>
    </row>
    <row r="60" spans="1:22" ht="45" customHeight="1" x14ac:dyDescent="0.3">
      <c r="A60" s="27" t="s">
        <v>28</v>
      </c>
      <c r="B60" s="21" t="s">
        <v>25</v>
      </c>
      <c r="C60" s="158">
        <v>1.6100000000000001E-3</v>
      </c>
      <c r="D60" s="165">
        <v>116789.5</v>
      </c>
      <c r="E60" s="165">
        <v>188</v>
      </c>
      <c r="F60" s="109">
        <v>1.6100000000000001E-3</v>
      </c>
      <c r="G60" s="167">
        <v>124848</v>
      </c>
      <c r="H60" s="167">
        <f>F60*G60</f>
        <v>201.00528</v>
      </c>
      <c r="I60" s="116">
        <v>1.6100000000000001E-3</v>
      </c>
      <c r="J60" s="114">
        <v>133212.79999999999</v>
      </c>
      <c r="K60" s="114">
        <v>214.5</v>
      </c>
      <c r="L60" s="49"/>
      <c r="M60" s="45"/>
      <c r="N60" s="60"/>
      <c r="O60" s="91"/>
      <c r="P60" s="90"/>
      <c r="Q60" s="90"/>
      <c r="R60" s="80"/>
      <c r="S60" s="90"/>
      <c r="T60" s="87"/>
      <c r="U60" s="82"/>
      <c r="V60" s="83"/>
    </row>
    <row r="61" spans="1:22" ht="41.4" x14ac:dyDescent="0.3">
      <c r="A61" s="27" t="s">
        <v>29</v>
      </c>
      <c r="B61" s="21" t="s">
        <v>25</v>
      </c>
      <c r="C61" s="173">
        <v>9.6369999999999997E-3</v>
      </c>
      <c r="D61" s="165">
        <v>94540.800000000003</v>
      </c>
      <c r="E61" s="170">
        <f>C61*D61</f>
        <v>911.08968960000004</v>
      </c>
      <c r="F61" s="174">
        <v>9.6369999999999997E-3</v>
      </c>
      <c r="G61" s="167">
        <v>99261.3</v>
      </c>
      <c r="H61" s="171">
        <f>F61*G61</f>
        <v>956.58114809999995</v>
      </c>
      <c r="I61" s="175">
        <v>9.6369999999999997E-3</v>
      </c>
      <c r="J61" s="114">
        <v>104682.9</v>
      </c>
      <c r="K61" s="172">
        <f>I61*J61</f>
        <v>1008.8291072999999</v>
      </c>
      <c r="L61" s="49"/>
      <c r="M61" s="45"/>
      <c r="N61" s="60"/>
      <c r="O61" s="92"/>
      <c r="P61" s="93"/>
      <c r="Q61" s="93"/>
      <c r="R61" s="80"/>
      <c r="S61" s="90"/>
      <c r="T61" s="87"/>
      <c r="U61" s="82"/>
      <c r="V61" s="83"/>
    </row>
    <row r="62" spans="1:22" ht="36" customHeight="1" x14ac:dyDescent="0.3">
      <c r="A62" s="26" t="s">
        <v>68</v>
      </c>
      <c r="B62" s="21"/>
      <c r="C62" s="158"/>
      <c r="D62" s="165"/>
      <c r="E62" s="165"/>
      <c r="F62" s="109"/>
      <c r="G62" s="167"/>
      <c r="H62" s="167"/>
      <c r="I62" s="116"/>
      <c r="J62" s="114"/>
      <c r="K62" s="114"/>
      <c r="L62" s="102"/>
      <c r="M62" s="102"/>
      <c r="N62" s="103"/>
      <c r="O62" s="104"/>
      <c r="P62" s="72"/>
      <c r="Q62" s="72"/>
      <c r="R62" s="72"/>
      <c r="S62" s="72"/>
      <c r="T62" s="72"/>
      <c r="U62" s="72"/>
      <c r="V62" s="72"/>
    </row>
    <row r="63" spans="1:22" ht="34.5" customHeight="1" x14ac:dyDescent="0.3">
      <c r="A63" s="28" t="s">
        <v>69</v>
      </c>
      <c r="B63" s="21" t="s">
        <v>16</v>
      </c>
      <c r="C63" s="158">
        <v>3.1159999999999998E-3</v>
      </c>
      <c r="D63" s="165">
        <v>21618.9</v>
      </c>
      <c r="E63" s="166">
        <v>67.364492400000003</v>
      </c>
      <c r="F63" s="109">
        <v>3.1159999999999998E-3</v>
      </c>
      <c r="G63" s="167">
        <v>22957</v>
      </c>
      <c r="H63" s="168">
        <v>71.534012000000004</v>
      </c>
      <c r="I63" s="116">
        <v>3.1159999999999998E-3</v>
      </c>
      <c r="J63" s="114">
        <v>24306.7</v>
      </c>
      <c r="K63" s="169">
        <v>75.739677200000003</v>
      </c>
      <c r="P63" s="72"/>
      <c r="Q63" s="72"/>
      <c r="R63" s="72"/>
      <c r="S63" s="72"/>
      <c r="T63" s="72"/>
      <c r="U63" s="72"/>
      <c r="V63" s="72"/>
    </row>
    <row r="64" spans="1:22" ht="60.75" customHeight="1" x14ac:dyDescent="0.3">
      <c r="A64" s="28" t="s">
        <v>70</v>
      </c>
      <c r="B64" s="21" t="s">
        <v>24</v>
      </c>
      <c r="C64" s="158">
        <f>C66+C65</f>
        <v>2.728E-3</v>
      </c>
      <c r="D64" s="165">
        <f>E64/C64</f>
        <v>25654.116275659821</v>
      </c>
      <c r="E64" s="166">
        <f>E66+E65</f>
        <v>69.984429199999994</v>
      </c>
      <c r="F64" s="109">
        <f>F66+F65</f>
        <v>2.728E-3</v>
      </c>
      <c r="G64" s="167">
        <f>H64/F64</f>
        <v>26961.913856304982</v>
      </c>
      <c r="H64" s="168">
        <f>H65+H66</f>
        <v>73.552100999999993</v>
      </c>
      <c r="I64" s="116">
        <f>I66+I65</f>
        <v>2.728E-3</v>
      </c>
      <c r="J64" s="114">
        <f>K64/I64</f>
        <v>28294.043841642226</v>
      </c>
      <c r="K64" s="169">
        <f>K66+K65</f>
        <v>77.186151599999988</v>
      </c>
      <c r="P64" s="72"/>
      <c r="Q64" s="72"/>
      <c r="R64" s="72"/>
      <c r="S64" s="72"/>
      <c r="T64" s="72"/>
      <c r="U64" s="72"/>
      <c r="V64" s="72"/>
    </row>
    <row r="65" spans="1:25" ht="37.5" customHeight="1" x14ac:dyDescent="0.3">
      <c r="A65" s="27" t="s">
        <v>28</v>
      </c>
      <c r="B65" s="21" t="s">
        <v>24</v>
      </c>
      <c r="C65" s="158">
        <v>1.27E-4</v>
      </c>
      <c r="D65" s="165">
        <v>30231.8</v>
      </c>
      <c r="E65" s="165">
        <f>C65*D65</f>
        <v>3.8394385999999998</v>
      </c>
      <c r="F65" s="109">
        <v>1.27E-4</v>
      </c>
      <c r="G65" s="167">
        <v>32317.8</v>
      </c>
      <c r="H65" s="167">
        <f>G65*F65</f>
        <v>4.1043605999999997</v>
      </c>
      <c r="I65" s="116">
        <v>1.27E-4</v>
      </c>
      <c r="J65" s="114">
        <v>34483.1</v>
      </c>
      <c r="K65" s="114">
        <v>4.38</v>
      </c>
      <c r="P65" s="72"/>
      <c r="Q65" s="72"/>
      <c r="R65" s="72"/>
      <c r="S65" s="72"/>
      <c r="T65" s="72"/>
      <c r="U65" s="72"/>
      <c r="V65" s="72"/>
    </row>
    <row r="66" spans="1:25" ht="41.4" x14ac:dyDescent="0.3">
      <c r="A66" s="27" t="s">
        <v>29</v>
      </c>
      <c r="B66" s="21" t="s">
        <v>24</v>
      </c>
      <c r="C66" s="158">
        <v>2.601E-3</v>
      </c>
      <c r="D66" s="165">
        <v>25430.6</v>
      </c>
      <c r="E66" s="165">
        <f>D66*C66</f>
        <v>66.1449906</v>
      </c>
      <c r="F66" s="109">
        <v>2.601E-3</v>
      </c>
      <c r="G66" s="167">
        <v>26700.400000000001</v>
      </c>
      <c r="H66" s="167">
        <f>G66*F66</f>
        <v>69.447740400000001</v>
      </c>
      <c r="I66" s="116">
        <v>2.601E-3</v>
      </c>
      <c r="J66" s="114">
        <v>27991.599999999999</v>
      </c>
      <c r="K66" s="114">
        <v>72.806151599999993</v>
      </c>
      <c r="P66" s="72"/>
      <c r="Q66" s="72"/>
      <c r="R66" s="72"/>
      <c r="S66" s="72"/>
      <c r="T66" s="72"/>
      <c r="U66" s="72"/>
      <c r="V66" s="72"/>
    </row>
    <row r="67" spans="1:25" ht="74.25" customHeight="1" x14ac:dyDescent="0.3">
      <c r="A67" s="28" t="s">
        <v>71</v>
      </c>
      <c r="B67" s="21" t="s">
        <v>25</v>
      </c>
      <c r="C67" s="158">
        <f>C69+C68</f>
        <v>6.6760000000000005E-3</v>
      </c>
      <c r="D67" s="165">
        <f>E67/C67</f>
        <v>54539.619203115632</v>
      </c>
      <c r="E67" s="166">
        <f>E68+E69</f>
        <v>364.1064978</v>
      </c>
      <c r="F67" s="109">
        <f>F68+F69</f>
        <v>6.6760000000000005E-3</v>
      </c>
      <c r="G67" s="167">
        <f>H67/F67</f>
        <v>57916.615488316347</v>
      </c>
      <c r="H67" s="168">
        <f>H68+H69</f>
        <v>386.65132499999999</v>
      </c>
      <c r="I67" s="116">
        <f>I68+I69</f>
        <v>6.6760000000000005E-3</v>
      </c>
      <c r="J67" s="114">
        <f>K67/I67</f>
        <v>61358.066566806468</v>
      </c>
      <c r="K67" s="169">
        <f>K68+K69</f>
        <v>409.62645240000001</v>
      </c>
      <c r="P67" s="72"/>
      <c r="Q67" s="72"/>
      <c r="R67" s="72"/>
      <c r="S67" s="72"/>
      <c r="T67" s="72"/>
      <c r="U67" s="72"/>
      <c r="V67" s="72"/>
    </row>
    <row r="68" spans="1:25" ht="36.75" customHeight="1" x14ac:dyDescent="0.3">
      <c r="A68" s="27" t="s">
        <v>28</v>
      </c>
      <c r="B68" s="21" t="s">
        <v>25</v>
      </c>
      <c r="C68" s="158">
        <v>1.25E-3</v>
      </c>
      <c r="D68" s="165">
        <v>87286.9</v>
      </c>
      <c r="E68" s="165">
        <v>109.11</v>
      </c>
      <c r="F68" s="109">
        <v>1.25E-3</v>
      </c>
      <c r="G68" s="167">
        <v>93309.7</v>
      </c>
      <c r="H68" s="167">
        <v>116.64</v>
      </c>
      <c r="I68" s="116">
        <v>1.25E-3</v>
      </c>
      <c r="J68" s="114">
        <v>99561.4</v>
      </c>
      <c r="K68" s="114">
        <v>124.45</v>
      </c>
      <c r="P68" s="72"/>
      <c r="Q68" s="72"/>
      <c r="R68" s="72"/>
      <c r="S68" s="72"/>
      <c r="T68" s="72"/>
      <c r="U68" s="72"/>
      <c r="V68" s="72"/>
    </row>
    <row r="69" spans="1:25" ht="41.4" x14ac:dyDescent="0.3">
      <c r="A69" s="27" t="s">
        <v>29</v>
      </c>
      <c r="B69" s="21" t="s">
        <v>25</v>
      </c>
      <c r="C69" s="158">
        <v>5.4260000000000003E-3</v>
      </c>
      <c r="D69" s="165">
        <v>46995.3</v>
      </c>
      <c r="E69" s="165">
        <v>254.99649780000001</v>
      </c>
      <c r="F69" s="109">
        <v>5.4260000000000003E-3</v>
      </c>
      <c r="G69" s="167">
        <v>49762.5</v>
      </c>
      <c r="H69" s="167">
        <v>270.011325</v>
      </c>
      <c r="I69" s="116">
        <v>5.4260000000000003E-3</v>
      </c>
      <c r="J69" s="114">
        <v>52557.4</v>
      </c>
      <c r="K69" s="114">
        <v>285.17645240000002</v>
      </c>
      <c r="P69" s="72"/>
      <c r="Q69" s="72"/>
      <c r="R69" s="72"/>
      <c r="S69" s="72"/>
      <c r="T69" s="72"/>
      <c r="U69" s="72"/>
      <c r="V69" s="72"/>
    </row>
    <row r="70" spans="1:25" ht="30" customHeight="1" x14ac:dyDescent="0.35">
      <c r="A70" s="108" t="s">
        <v>88</v>
      </c>
      <c r="B70" s="23"/>
      <c r="C70" s="23"/>
      <c r="D70" s="24"/>
      <c r="E70" s="105">
        <f>E67+E64+E63+E56+E46+E44+E40+E31+E30+E29+E27+E26+E23</f>
        <v>18877.425583649539</v>
      </c>
      <c r="F70" s="106"/>
      <c r="G70" s="106"/>
      <c r="H70" s="107">
        <f>H67+H64+H63+H56+H46+H44+H40+H31+H30+H29+H27+H26+H23</f>
        <v>20193.676186983932</v>
      </c>
      <c r="I70" s="106"/>
      <c r="J70" s="106"/>
      <c r="K70" s="107">
        <f>K67+K64+K63+K56+K46+K44+K40+K31+K30+K29+K27+K26+K23</f>
        <v>21550.810474987527</v>
      </c>
      <c r="P70" s="72"/>
      <c r="Q70" s="72"/>
      <c r="R70" s="72"/>
      <c r="S70" s="72"/>
      <c r="T70" s="72"/>
      <c r="U70" s="72"/>
      <c r="V70" s="72"/>
    </row>
    <row r="71" spans="1:25" s="17" customFormat="1" ht="63" customHeight="1" x14ac:dyDescent="0.25">
      <c r="A71" s="186" t="s">
        <v>38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O71" s="94"/>
      <c r="P71" s="95"/>
      <c r="Q71" s="95"/>
      <c r="R71" s="95"/>
      <c r="S71" s="95"/>
      <c r="T71" s="95"/>
      <c r="U71" s="95"/>
      <c r="V71" s="95"/>
      <c r="W71" s="94"/>
      <c r="X71" s="94"/>
      <c r="Y71" s="94"/>
    </row>
    <row r="72" spans="1:25" s="29" customFormat="1" ht="66.75" customHeight="1" x14ac:dyDescent="0.3">
      <c r="A72" s="187" t="s">
        <v>37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O72" s="96"/>
      <c r="P72" s="97"/>
      <c r="Q72" s="97"/>
      <c r="R72" s="97"/>
      <c r="S72" s="97"/>
      <c r="T72" s="97"/>
      <c r="U72" s="97"/>
      <c r="V72" s="97"/>
      <c r="W72" s="96"/>
      <c r="X72" s="96"/>
      <c r="Y72" s="96"/>
    </row>
    <row r="73" spans="1:25" s="29" customFormat="1" ht="39" customHeight="1" x14ac:dyDescent="0.3">
      <c r="A73" s="187" t="s">
        <v>36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O73" s="96"/>
      <c r="P73" s="97"/>
      <c r="Q73" s="97"/>
      <c r="R73" s="97"/>
      <c r="S73" s="97"/>
      <c r="T73" s="97"/>
      <c r="U73" s="97"/>
      <c r="V73" s="97"/>
      <c r="W73" s="96"/>
      <c r="X73" s="96"/>
      <c r="Y73" s="96"/>
    </row>
    <row r="74" spans="1:25" s="46" customFormat="1" ht="42" customHeight="1" x14ac:dyDescent="0.3">
      <c r="A74" s="200" t="s">
        <v>80</v>
      </c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</row>
    <row r="75" spans="1:25" s="46" customFormat="1" ht="42" customHeight="1" x14ac:dyDescent="0.3">
      <c r="A75" s="200" t="s">
        <v>81</v>
      </c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</row>
    <row r="76" spans="1:25" s="29" customFormat="1" ht="27" customHeight="1" x14ac:dyDescent="0.3">
      <c r="A76" s="187" t="s">
        <v>41</v>
      </c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O76" s="96"/>
      <c r="P76" s="97"/>
      <c r="Q76" s="97"/>
      <c r="R76" s="97"/>
      <c r="S76" s="97"/>
      <c r="T76" s="97"/>
      <c r="U76" s="97"/>
      <c r="V76" s="97"/>
      <c r="W76" s="96"/>
      <c r="X76" s="96"/>
      <c r="Y76" s="96"/>
    </row>
    <row r="77" spans="1:25" s="29" customFormat="1" ht="41.25" customHeight="1" x14ac:dyDescent="0.3">
      <c r="A77" s="187" t="s">
        <v>42</v>
      </c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O77" s="96"/>
      <c r="P77" s="97"/>
      <c r="Q77" s="97"/>
      <c r="R77" s="97"/>
      <c r="S77" s="97"/>
      <c r="T77" s="97"/>
      <c r="U77" s="97"/>
      <c r="V77" s="97"/>
      <c r="W77" s="96"/>
      <c r="X77" s="96"/>
      <c r="Y77" s="96"/>
    </row>
    <row r="78" spans="1:25" ht="42" customHeight="1" x14ac:dyDescent="0.3">
      <c r="A78" s="198" t="s">
        <v>93</v>
      </c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P78" s="72"/>
      <c r="Q78" s="72"/>
      <c r="R78" s="72"/>
      <c r="S78" s="72"/>
      <c r="T78" s="72"/>
      <c r="U78" s="72"/>
      <c r="V78" s="72"/>
    </row>
    <row r="79" spans="1:25" ht="47.25" customHeight="1" x14ac:dyDescent="0.3">
      <c r="A79" s="197" t="s">
        <v>91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P79" s="72"/>
      <c r="Q79" s="72"/>
      <c r="R79" s="72"/>
      <c r="S79" s="72"/>
      <c r="T79" s="72"/>
      <c r="U79" s="72"/>
      <c r="V79" s="72"/>
    </row>
    <row r="80" spans="1:25" x14ac:dyDescent="0.3">
      <c r="P80" s="72"/>
      <c r="Q80" s="72"/>
      <c r="R80" s="72"/>
      <c r="S80" s="72"/>
      <c r="T80" s="72"/>
      <c r="U80" s="72"/>
      <c r="V80" s="72"/>
    </row>
    <row r="81" spans="16:22" x14ac:dyDescent="0.3">
      <c r="P81" s="72"/>
      <c r="Q81" s="72"/>
      <c r="R81" s="72"/>
      <c r="S81" s="72"/>
      <c r="T81" s="72"/>
      <c r="U81" s="72"/>
      <c r="V81" s="72"/>
    </row>
    <row r="82" spans="16:22" x14ac:dyDescent="0.3">
      <c r="P82" s="72"/>
      <c r="Q82" s="72"/>
      <c r="R82" s="72"/>
      <c r="S82" s="72"/>
      <c r="T82" s="72"/>
      <c r="U82" s="72"/>
      <c r="V82" s="72"/>
    </row>
    <row r="83" spans="16:22" x14ac:dyDescent="0.3">
      <c r="P83" s="72"/>
      <c r="Q83" s="72"/>
      <c r="R83" s="72"/>
      <c r="S83" s="72"/>
      <c r="T83" s="72"/>
      <c r="U83" s="72"/>
      <c r="V83" s="72"/>
    </row>
    <row r="84" spans="16:22" x14ac:dyDescent="0.3">
      <c r="P84" s="72"/>
      <c r="Q84" s="72"/>
      <c r="R84" s="72"/>
      <c r="S84" s="72"/>
      <c r="T84" s="72"/>
      <c r="U84" s="72"/>
      <c r="V84" s="72"/>
    </row>
    <row r="85" spans="16:22" x14ac:dyDescent="0.3">
      <c r="P85" s="72"/>
      <c r="Q85" s="72"/>
      <c r="R85" s="72"/>
      <c r="S85" s="72"/>
      <c r="T85" s="72"/>
      <c r="U85" s="72"/>
      <c r="V85" s="72"/>
    </row>
    <row r="86" spans="16:22" x14ac:dyDescent="0.3">
      <c r="P86" s="72"/>
      <c r="Q86" s="72"/>
      <c r="R86" s="72"/>
      <c r="S86" s="72"/>
      <c r="T86" s="72"/>
      <c r="U86" s="72"/>
      <c r="V86" s="72"/>
    </row>
    <row r="87" spans="16:22" x14ac:dyDescent="0.3">
      <c r="P87" s="72"/>
      <c r="Q87" s="72"/>
      <c r="R87" s="72"/>
      <c r="S87" s="72"/>
      <c r="T87" s="72"/>
      <c r="U87" s="72"/>
      <c r="V87" s="72"/>
    </row>
    <row r="88" spans="16:22" x14ac:dyDescent="0.3">
      <c r="P88" s="72"/>
      <c r="Q88" s="72"/>
      <c r="R88" s="72"/>
      <c r="S88" s="72"/>
      <c r="T88" s="72"/>
      <c r="U88" s="72"/>
      <c r="V88" s="72"/>
    </row>
    <row r="89" spans="16:22" x14ac:dyDescent="0.3">
      <c r="P89" s="72"/>
      <c r="Q89" s="72"/>
      <c r="R89" s="72"/>
      <c r="S89" s="72"/>
      <c r="T89" s="72"/>
      <c r="U89" s="72"/>
      <c r="V89" s="72"/>
    </row>
    <row r="90" spans="16:22" x14ac:dyDescent="0.3">
      <c r="P90" s="72"/>
      <c r="Q90" s="72"/>
      <c r="R90" s="72"/>
      <c r="S90" s="72"/>
      <c r="T90" s="72"/>
      <c r="U90" s="72"/>
      <c r="V90" s="72"/>
    </row>
    <row r="91" spans="16:22" x14ac:dyDescent="0.3">
      <c r="P91" s="72"/>
      <c r="Q91" s="72"/>
      <c r="R91" s="72"/>
      <c r="S91" s="72"/>
      <c r="T91" s="72"/>
      <c r="U91" s="72"/>
      <c r="V91" s="72"/>
    </row>
    <row r="92" spans="16:22" x14ac:dyDescent="0.3">
      <c r="P92" s="72"/>
      <c r="Q92" s="72"/>
      <c r="R92" s="72"/>
      <c r="S92" s="72"/>
      <c r="T92" s="72"/>
      <c r="U92" s="72"/>
      <c r="V92" s="72"/>
    </row>
    <row r="93" spans="16:22" x14ac:dyDescent="0.3">
      <c r="P93" s="72"/>
      <c r="Q93" s="72"/>
      <c r="R93" s="72"/>
      <c r="S93" s="72"/>
      <c r="T93" s="72"/>
      <c r="U93" s="72"/>
      <c r="V93" s="72"/>
    </row>
    <row r="94" spans="16:22" x14ac:dyDescent="0.3">
      <c r="P94" s="72"/>
      <c r="Q94" s="72"/>
      <c r="R94" s="72"/>
      <c r="S94" s="72"/>
      <c r="T94" s="72"/>
      <c r="U94" s="72"/>
      <c r="V94" s="72"/>
    </row>
    <row r="95" spans="16:22" x14ac:dyDescent="0.3">
      <c r="P95" s="72"/>
      <c r="Q95" s="72"/>
      <c r="R95" s="72"/>
      <c r="S95" s="72"/>
      <c r="T95" s="72"/>
      <c r="U95" s="72"/>
      <c r="V95" s="72"/>
    </row>
    <row r="96" spans="16:22" x14ac:dyDescent="0.3">
      <c r="P96" s="72"/>
      <c r="Q96" s="72"/>
      <c r="R96" s="72"/>
      <c r="S96" s="72"/>
      <c r="T96" s="72"/>
      <c r="U96" s="72"/>
      <c r="V96" s="72"/>
    </row>
    <row r="97" spans="16:22" x14ac:dyDescent="0.3">
      <c r="P97" s="72"/>
      <c r="Q97" s="72"/>
      <c r="R97" s="72"/>
      <c r="S97" s="72"/>
      <c r="T97" s="72"/>
      <c r="U97" s="72"/>
      <c r="V97" s="72"/>
    </row>
    <row r="98" spans="16:22" x14ac:dyDescent="0.3">
      <c r="P98" s="72"/>
      <c r="Q98" s="72"/>
      <c r="R98" s="72"/>
      <c r="S98" s="72"/>
      <c r="T98" s="72"/>
      <c r="U98" s="72"/>
      <c r="V98" s="72"/>
    </row>
    <row r="99" spans="16:22" x14ac:dyDescent="0.3">
      <c r="P99" s="72"/>
      <c r="Q99" s="72"/>
      <c r="R99" s="72"/>
      <c r="S99" s="72"/>
      <c r="T99" s="72"/>
      <c r="U99" s="72"/>
      <c r="V99" s="72"/>
    </row>
    <row r="100" spans="16:22" x14ac:dyDescent="0.3">
      <c r="P100" s="72"/>
      <c r="Q100" s="72"/>
      <c r="R100" s="72"/>
      <c r="S100" s="72"/>
      <c r="T100" s="72"/>
      <c r="U100" s="72"/>
      <c r="V100" s="72"/>
    </row>
    <row r="101" spans="16:22" x14ac:dyDescent="0.3">
      <c r="P101" s="72"/>
      <c r="Q101" s="72"/>
      <c r="R101" s="72"/>
      <c r="S101" s="72"/>
      <c r="T101" s="72"/>
      <c r="U101" s="72"/>
      <c r="V101" s="72"/>
    </row>
    <row r="102" spans="16:22" x14ac:dyDescent="0.3">
      <c r="P102" s="72"/>
      <c r="Q102" s="72"/>
      <c r="R102" s="72"/>
      <c r="S102" s="72"/>
      <c r="T102" s="72"/>
      <c r="U102" s="72"/>
      <c r="V102" s="72"/>
    </row>
    <row r="103" spans="16:22" x14ac:dyDescent="0.3">
      <c r="P103" s="72"/>
      <c r="Q103" s="72"/>
      <c r="R103" s="72"/>
      <c r="S103" s="72"/>
      <c r="T103" s="72"/>
      <c r="U103" s="72"/>
      <c r="V103" s="72"/>
    </row>
    <row r="104" spans="16:22" x14ac:dyDescent="0.3">
      <c r="P104" s="72"/>
      <c r="Q104" s="72"/>
      <c r="R104" s="72"/>
      <c r="S104" s="72"/>
      <c r="T104" s="72"/>
      <c r="U104" s="72"/>
      <c r="V104" s="72"/>
    </row>
    <row r="105" spans="16:22" x14ac:dyDescent="0.3">
      <c r="P105" s="72"/>
      <c r="Q105" s="72"/>
      <c r="R105" s="72"/>
      <c r="S105" s="72"/>
      <c r="T105" s="72"/>
      <c r="U105" s="72"/>
      <c r="V105" s="72"/>
    </row>
    <row r="106" spans="16:22" x14ac:dyDescent="0.3">
      <c r="P106" s="72"/>
      <c r="Q106" s="72"/>
      <c r="R106" s="72"/>
      <c r="S106" s="72"/>
      <c r="T106" s="72"/>
      <c r="U106" s="72"/>
      <c r="V106" s="72"/>
    </row>
    <row r="107" spans="16:22" x14ac:dyDescent="0.3">
      <c r="P107" s="72"/>
      <c r="Q107" s="72"/>
      <c r="R107" s="72"/>
      <c r="S107" s="72"/>
      <c r="T107" s="72"/>
      <c r="U107" s="72"/>
      <c r="V107" s="72"/>
    </row>
    <row r="108" spans="16:22" x14ac:dyDescent="0.3">
      <c r="P108" s="72"/>
      <c r="Q108" s="72"/>
      <c r="R108" s="72"/>
      <c r="S108" s="72"/>
      <c r="T108" s="72"/>
      <c r="U108" s="72"/>
      <c r="V108" s="72"/>
    </row>
    <row r="109" spans="16:22" x14ac:dyDescent="0.3">
      <c r="P109" s="72"/>
      <c r="Q109" s="72"/>
      <c r="R109" s="72"/>
      <c r="S109" s="72"/>
      <c r="T109" s="72"/>
      <c r="U109" s="72"/>
      <c r="V109" s="72"/>
    </row>
    <row r="110" spans="16:22" x14ac:dyDescent="0.3">
      <c r="P110" s="72"/>
      <c r="Q110" s="72"/>
      <c r="R110" s="72"/>
      <c r="S110" s="72"/>
      <c r="T110" s="72"/>
      <c r="U110" s="72"/>
      <c r="V110" s="72"/>
    </row>
    <row r="111" spans="16:22" x14ac:dyDescent="0.3">
      <c r="P111" s="72"/>
      <c r="Q111" s="72"/>
      <c r="R111" s="72"/>
      <c r="S111" s="72"/>
      <c r="T111" s="72"/>
      <c r="U111" s="72"/>
      <c r="V111" s="72"/>
    </row>
    <row r="112" spans="16:22" x14ac:dyDescent="0.3">
      <c r="P112" s="72"/>
      <c r="Q112" s="72"/>
      <c r="R112" s="72"/>
      <c r="S112" s="72"/>
      <c r="T112" s="72"/>
      <c r="U112" s="72"/>
      <c r="V112" s="72"/>
    </row>
    <row r="113" spans="16:22" x14ac:dyDescent="0.3">
      <c r="P113" s="72"/>
      <c r="Q113" s="72"/>
      <c r="R113" s="72"/>
      <c r="S113" s="72"/>
      <c r="T113" s="72"/>
      <c r="U113" s="72"/>
      <c r="V113" s="72"/>
    </row>
    <row r="114" spans="16:22" x14ac:dyDescent="0.3">
      <c r="P114" s="72"/>
      <c r="Q114" s="72"/>
      <c r="R114" s="72"/>
      <c r="S114" s="72"/>
      <c r="T114" s="72"/>
      <c r="U114" s="72"/>
      <c r="V114" s="72"/>
    </row>
    <row r="115" spans="16:22" x14ac:dyDescent="0.3">
      <c r="P115" s="72"/>
      <c r="Q115" s="72"/>
      <c r="R115" s="72"/>
      <c r="S115" s="72"/>
      <c r="T115" s="72"/>
      <c r="U115" s="72"/>
      <c r="V115" s="72"/>
    </row>
    <row r="116" spans="16:22" x14ac:dyDescent="0.3">
      <c r="P116" s="72"/>
      <c r="Q116" s="72"/>
      <c r="R116" s="72"/>
      <c r="S116" s="72"/>
      <c r="T116" s="72"/>
      <c r="U116" s="72"/>
      <c r="V116" s="72"/>
    </row>
    <row r="117" spans="16:22" x14ac:dyDescent="0.3">
      <c r="P117" s="72"/>
      <c r="Q117" s="72"/>
      <c r="R117" s="72"/>
      <c r="S117" s="72"/>
      <c r="T117" s="72"/>
      <c r="U117" s="72"/>
      <c r="V117" s="72"/>
    </row>
    <row r="118" spans="16:22" x14ac:dyDescent="0.3">
      <c r="P118" s="72"/>
      <c r="Q118" s="72"/>
      <c r="R118" s="72"/>
      <c r="S118" s="72"/>
      <c r="T118" s="72"/>
      <c r="U118" s="72"/>
      <c r="V118" s="72"/>
    </row>
    <row r="119" spans="16:22" x14ac:dyDescent="0.3">
      <c r="P119" s="72"/>
      <c r="Q119" s="72"/>
      <c r="R119" s="72"/>
      <c r="S119" s="72"/>
      <c r="T119" s="72"/>
      <c r="U119" s="72"/>
      <c r="V119" s="72"/>
    </row>
    <row r="120" spans="16:22" x14ac:dyDescent="0.3">
      <c r="P120" s="72"/>
      <c r="Q120" s="72"/>
      <c r="R120" s="72"/>
      <c r="S120" s="72"/>
      <c r="T120" s="72"/>
      <c r="U120" s="72"/>
      <c r="V120" s="72"/>
    </row>
    <row r="345" spans="1:1" x14ac:dyDescent="0.3">
      <c r="A345" t="s">
        <v>9</v>
      </c>
    </row>
    <row r="346" spans="1:1" x14ac:dyDescent="0.3">
      <c r="A346" t="s">
        <v>10</v>
      </c>
    </row>
    <row r="347" spans="1:1" x14ac:dyDescent="0.3">
      <c r="A347" t="s">
        <v>11</v>
      </c>
    </row>
    <row r="348" spans="1:1" x14ac:dyDescent="0.3">
      <c r="A348" t="s">
        <v>12</v>
      </c>
    </row>
    <row r="349" spans="1:1" x14ac:dyDescent="0.3">
      <c r="A349" t="s">
        <v>13</v>
      </c>
    </row>
  </sheetData>
  <mergeCells count="24">
    <mergeCell ref="A79:K79"/>
    <mergeCell ref="A78:K78"/>
    <mergeCell ref="A74:K74"/>
    <mergeCell ref="A76:K76"/>
    <mergeCell ref="A75:K75"/>
    <mergeCell ref="A77:K77"/>
    <mergeCell ref="H1:K1"/>
    <mergeCell ref="A71:K71"/>
    <mergeCell ref="A72:K72"/>
    <mergeCell ref="A73:K73"/>
    <mergeCell ref="A3:A4"/>
    <mergeCell ref="B3:B4"/>
    <mergeCell ref="A22:J22"/>
    <mergeCell ref="C3:E3"/>
    <mergeCell ref="F3:H3"/>
    <mergeCell ref="I3:K3"/>
    <mergeCell ref="A21:K21"/>
    <mergeCell ref="A5:K5"/>
    <mergeCell ref="L25:M25"/>
    <mergeCell ref="L6:M6"/>
    <mergeCell ref="N6:P6"/>
    <mergeCell ref="A2:K2"/>
    <mergeCell ref="L7:M7"/>
    <mergeCell ref="L19:M19"/>
  </mergeCells>
  <hyperlinks>
    <hyperlink ref="A5" location="P11872" display="P11872" xr:uid="{00000000-0004-0000-0000-000000000000}"/>
  </hyperlinks>
  <pageMargins left="0.19685039370078741" right="0" top="0" bottom="0" header="0" footer="0"/>
  <pageSetup paperSize="256" scale="74" fitToHeight="17" orientation="landscape" r:id="rId1"/>
  <rowBreaks count="1" manualBreakCount="1">
    <brk id="6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Лист1!Заголовки_для_печати</vt:lpstr>
      <vt:lpstr>ке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Титова Ирина Анатольевна</dc:creator>
  <cp:keywords>ТП</cp:keywords>
  <cp:lastModifiedBy>Анна Касьянова</cp:lastModifiedBy>
  <cp:lastPrinted>2023-10-04T11:26:08Z</cp:lastPrinted>
  <dcterms:created xsi:type="dcterms:W3CDTF">2021-08-23T07:05:28Z</dcterms:created>
  <dcterms:modified xsi:type="dcterms:W3CDTF">2023-10-12T07:28:04Z</dcterms:modified>
</cp:coreProperties>
</file>